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yrilina.om\Desktop\"/>
    </mc:Choice>
  </mc:AlternateContent>
  <xr:revisionPtr revIDLastSave="0" documentId="8_{EB213691-0CB6-449C-B5D9-21224CA82D2B}" xr6:coauthVersionLast="47" xr6:coauthVersionMax="47" xr10:uidLastSave="{00000000-0000-0000-0000-000000000000}"/>
  <bookViews>
    <workbookView xWindow="-120" yWindow="-120" windowWidth="29040" windowHeight="15840" tabRatio="813" firstSheet="4" activeTab="4" xr2:uid="{00000000-000D-0000-FFFF-FFFF00000000}"/>
  </bookViews>
  <sheets>
    <sheet name="Паспорт" sheetId="1" state="hidden" r:id="rId1"/>
    <sheet name="Сведения 1" sheetId="4" state="hidden" r:id="rId2"/>
    <sheet name="Информация 2" sheetId="5" state="hidden" r:id="rId3"/>
    <sheet name="Сведения 3" sheetId="6" state="hidden" r:id="rId4"/>
    <sheet name="Финансовое обеспечение 4" sheetId="7" r:id="rId5"/>
    <sheet name="Информация 5" sheetId="8" r:id="rId6"/>
  </sheets>
  <externalReferences>
    <externalReference r:id="rId7"/>
  </externalReferences>
  <definedNames>
    <definedName name="_xlnm.Print_Area" localSheetId="5">'Информация 5'!$B$7:$N$47</definedName>
    <definedName name="_xlnm.Print_Area" localSheetId="0">Паспорт!$A$7:$E$245</definedName>
    <definedName name="_xlnm.Print_Area" localSheetId="4">'Финансовое обеспечение 4'!$B$1:$Q$98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8" l="1"/>
  <c r="D96" i="1" s="1"/>
  <c r="L19" i="8"/>
  <c r="L45" i="8" l="1"/>
  <c r="O20" i="7"/>
  <c r="P20" i="7" l="1"/>
  <c r="Q20" i="7"/>
  <c r="P79" i="7"/>
  <c r="Q79" i="7"/>
  <c r="O79" i="7"/>
  <c r="L26" i="8" l="1"/>
  <c r="L25" i="8"/>
  <c r="M19" i="8" l="1"/>
  <c r="D95" i="1" s="1"/>
  <c r="C95" i="1" s="1"/>
  <c r="O55" i="4" l="1"/>
  <c r="M45" i="8" l="1"/>
  <c r="M42" i="8" s="1"/>
  <c r="M44" i="8"/>
  <c r="E178" i="1" s="1"/>
  <c r="M43" i="8"/>
  <c r="M39" i="8"/>
  <c r="M36" i="8"/>
  <c r="M33" i="8"/>
  <c r="M30" i="8"/>
  <c r="M27" i="8"/>
  <c r="M26" i="8"/>
  <c r="E137" i="1" s="1"/>
  <c r="M25" i="8"/>
  <c r="D137" i="1" s="1"/>
  <c r="M21" i="8"/>
  <c r="M18" i="8" s="1"/>
  <c r="M20" i="8"/>
  <c r="P78" i="7"/>
  <c r="P19" i="7"/>
  <c r="P16" i="7"/>
  <c r="P15" i="7" s="1"/>
  <c r="M16" i="8" l="1"/>
  <c r="D54" i="1" s="1"/>
  <c r="D178" i="1"/>
  <c r="C178" i="1" s="1"/>
  <c r="M24" i="8"/>
  <c r="M15" i="8" s="1"/>
  <c r="M17" i="8"/>
  <c r="E54" i="1" s="1"/>
  <c r="P14" i="7"/>
  <c r="P13" i="7" s="1"/>
  <c r="K19" i="8"/>
  <c r="D94" i="1"/>
  <c r="K25" i="8" l="1"/>
  <c r="K26" i="8"/>
  <c r="N26" i="8"/>
  <c r="E138" i="1" s="1"/>
  <c r="J26" i="8"/>
  <c r="G25" i="8"/>
  <c r="H25" i="8"/>
  <c r="J25" i="8"/>
  <c r="N25" i="8"/>
  <c r="D138" i="1" s="1"/>
  <c r="C138" i="1" s="1"/>
  <c r="G26" i="8"/>
  <c r="H26" i="8"/>
  <c r="F26" i="8"/>
  <c r="F25" i="8"/>
  <c r="F39" i="8"/>
  <c r="G39" i="8"/>
  <c r="H39" i="8"/>
  <c r="I39" i="8"/>
  <c r="J39" i="8"/>
  <c r="K39" i="8"/>
  <c r="L39" i="8"/>
  <c r="N39" i="8"/>
  <c r="J20" i="7"/>
  <c r="K20" i="7"/>
  <c r="L20" i="7"/>
  <c r="M20" i="7"/>
  <c r="N20" i="7"/>
  <c r="I20" i="7"/>
  <c r="C137" i="1" l="1"/>
  <c r="F36" i="8"/>
  <c r="G36" i="8"/>
  <c r="H36" i="8"/>
  <c r="I36" i="8"/>
  <c r="J36" i="8"/>
  <c r="K36" i="8"/>
  <c r="L36" i="8"/>
  <c r="N36" i="8"/>
  <c r="I33" i="8"/>
  <c r="N33" i="8"/>
  <c r="L33" i="8"/>
  <c r="K33" i="8"/>
  <c r="J33" i="8"/>
  <c r="H33" i="8"/>
  <c r="G33" i="8"/>
  <c r="F33" i="8"/>
  <c r="E136" i="1" l="1"/>
  <c r="D136" i="1"/>
  <c r="L16" i="7"/>
  <c r="L42" i="8" l="1"/>
  <c r="L44" i="8"/>
  <c r="E177" i="1" s="1"/>
  <c r="L43" i="8"/>
  <c r="L30" i="8"/>
  <c r="L27" i="8"/>
  <c r="L21" i="8"/>
  <c r="L18" i="8" s="1"/>
  <c r="L20" i="8"/>
  <c r="L17" i="8" s="1"/>
  <c r="E53" i="1" s="1"/>
  <c r="L16" i="8" l="1"/>
  <c r="D53" i="1" s="1"/>
  <c r="C53" i="1" s="1"/>
  <c r="D177" i="1"/>
  <c r="L24" i="8"/>
  <c r="L15" i="8" s="1"/>
  <c r="O78" i="7"/>
  <c r="O19" i="7"/>
  <c r="O16" i="7"/>
  <c r="O15" i="7" s="1"/>
  <c r="O14" i="7" l="1"/>
  <c r="O13" i="7" s="1"/>
  <c r="J19" i="8"/>
  <c r="D135" i="1" l="1"/>
  <c r="E134" i="1"/>
  <c r="D134" i="1"/>
  <c r="D93" i="1"/>
  <c r="D92" i="1"/>
  <c r="G43" i="8"/>
  <c r="G16" i="8" s="1"/>
  <c r="F43" i="8"/>
  <c r="J20" i="8"/>
  <c r="E92" i="1" s="1"/>
  <c r="K20" i="8"/>
  <c r="J21" i="8"/>
  <c r="J18" i="8" s="1"/>
  <c r="K21" i="8"/>
  <c r="K18" i="8" s="1"/>
  <c r="J27" i="8"/>
  <c r="K27" i="8"/>
  <c r="J30" i="8"/>
  <c r="K30" i="8"/>
  <c r="J43" i="8"/>
  <c r="D175" i="1" s="1"/>
  <c r="K43" i="8"/>
  <c r="J44" i="8"/>
  <c r="E175" i="1" s="1"/>
  <c r="K44" i="8"/>
  <c r="E176" i="1" s="1"/>
  <c r="J45" i="8"/>
  <c r="J42" i="8" s="1"/>
  <c r="K45" i="8"/>
  <c r="K42" i="8" s="1"/>
  <c r="M79" i="7"/>
  <c r="M78" i="7" s="1"/>
  <c r="M16" i="7"/>
  <c r="M15" i="7" s="1"/>
  <c r="N16" i="7"/>
  <c r="N15" i="7" s="1"/>
  <c r="M19" i="7"/>
  <c r="N19" i="7"/>
  <c r="N79" i="7"/>
  <c r="K17" i="8" l="1"/>
  <c r="N78" i="7"/>
  <c r="N14" i="7"/>
  <c r="N13" i="7" s="1"/>
  <c r="K16" i="8"/>
  <c r="D52" i="1" s="1"/>
  <c r="K24" i="8"/>
  <c r="K15" i="8" s="1"/>
  <c r="E52" i="1"/>
  <c r="E93" i="1"/>
  <c r="C93" i="1" s="1"/>
  <c r="J24" i="8"/>
  <c r="J15" i="8" s="1"/>
  <c r="J17" i="8"/>
  <c r="E51" i="1" s="1"/>
  <c r="J16" i="8"/>
  <c r="D51" i="1" s="1"/>
  <c r="E135" i="1"/>
  <c r="C135" i="1" s="1"/>
  <c r="D176" i="1"/>
  <c r="M13" i="7"/>
  <c r="C175" i="1"/>
  <c r="C134" i="1"/>
  <c r="C92" i="1"/>
  <c r="C51" i="1" l="1"/>
  <c r="C176" i="1"/>
  <c r="C52" i="1"/>
  <c r="I32" i="8"/>
  <c r="I26" i="8" s="1"/>
  <c r="I31" i="8"/>
  <c r="D91" i="1" l="1"/>
  <c r="D97" i="1" s="1"/>
  <c r="C172" i="1"/>
  <c r="C173" i="1"/>
  <c r="I79" i="7"/>
  <c r="J79" i="7"/>
  <c r="K79" i="7"/>
  <c r="L79" i="7"/>
  <c r="I28" i="8" l="1"/>
  <c r="I25" i="8" s="1"/>
  <c r="J16" i="7" l="1"/>
  <c r="J15" i="7" s="1"/>
  <c r="K16" i="7"/>
  <c r="K15" i="7" s="1"/>
  <c r="L15" i="7"/>
  <c r="Q16" i="7"/>
  <c r="Q15" i="7" s="1"/>
  <c r="I16" i="7"/>
  <c r="I15" i="7" s="1"/>
  <c r="I19" i="7"/>
  <c r="J78" i="7"/>
  <c r="K78" i="7"/>
  <c r="Q78" i="7"/>
  <c r="L78" i="7"/>
  <c r="I78" i="7"/>
  <c r="D133" i="1"/>
  <c r="D139" i="1" s="1"/>
  <c r="I14" i="7" l="1"/>
  <c r="I13" i="7" s="1"/>
  <c r="L19" i="7"/>
  <c r="L14" i="7" s="1"/>
  <c r="L13" i="7" l="1"/>
  <c r="C89" i="1"/>
  <c r="C90" i="1"/>
  <c r="C88" i="1"/>
  <c r="Q19" i="7"/>
  <c r="Q14" i="7" s="1"/>
  <c r="K19" i="7"/>
  <c r="K14" i="7" s="1"/>
  <c r="C49" i="1" l="1"/>
  <c r="Q13" i="7" l="1"/>
  <c r="E133" i="1" l="1"/>
  <c r="E139" i="1" s="1"/>
  <c r="H43" i="8"/>
  <c r="I43" i="8"/>
  <c r="D174" i="1" s="1"/>
  <c r="N43" i="8"/>
  <c r="D179" i="1" s="1"/>
  <c r="G44" i="8"/>
  <c r="H44" i="8"/>
  <c r="I44" i="8"/>
  <c r="E174" i="1" s="1"/>
  <c r="N44" i="8"/>
  <c r="E179" i="1" s="1"/>
  <c r="F44" i="8"/>
  <c r="G45" i="8"/>
  <c r="G42" i="8" s="1"/>
  <c r="H45" i="8"/>
  <c r="H42" i="8" s="1"/>
  <c r="I45" i="8"/>
  <c r="I42" i="8" s="1"/>
  <c r="N45" i="8"/>
  <c r="N42" i="8" s="1"/>
  <c r="F45" i="8"/>
  <c r="F42" i="8" s="1"/>
  <c r="I27" i="8"/>
  <c r="F16" i="8"/>
  <c r="G30" i="8"/>
  <c r="H30" i="8"/>
  <c r="I30" i="8"/>
  <c r="N30" i="8"/>
  <c r="F30" i="8"/>
  <c r="G27" i="8"/>
  <c r="N27" i="8"/>
  <c r="F27" i="8"/>
  <c r="G20" i="8"/>
  <c r="H20" i="8"/>
  <c r="H17" i="8" s="1"/>
  <c r="I20" i="8"/>
  <c r="E91" i="1" s="1"/>
  <c r="N20" i="8"/>
  <c r="F20" i="8"/>
  <c r="G21" i="8"/>
  <c r="H21" i="8"/>
  <c r="H18" i="8" s="1"/>
  <c r="I21" i="8"/>
  <c r="I18" i="8" s="1"/>
  <c r="N21" i="8"/>
  <c r="N18" i="8" s="1"/>
  <c r="F21" i="8"/>
  <c r="F18" i="8" s="1"/>
  <c r="C15" i="8"/>
  <c r="J19" i="7"/>
  <c r="J14" i="7" s="1"/>
  <c r="C179" i="1" l="1"/>
  <c r="E180" i="1"/>
  <c r="G24" i="8"/>
  <c r="G15" i="8" s="1"/>
  <c r="F17" i="8"/>
  <c r="G17" i="8"/>
  <c r="N17" i="8"/>
  <c r="E55" i="1" s="1"/>
  <c r="E94" i="1"/>
  <c r="C94" i="1" s="1"/>
  <c r="N24" i="8"/>
  <c r="N15" i="8" s="1"/>
  <c r="N16" i="8"/>
  <c r="D55" i="1" s="1"/>
  <c r="C55" i="1" s="1"/>
  <c r="C174" i="1"/>
  <c r="C91" i="1"/>
  <c r="I17" i="8"/>
  <c r="E50" i="1" s="1"/>
  <c r="C54" i="1"/>
  <c r="I24" i="8"/>
  <c r="I15" i="8" s="1"/>
  <c r="J13" i="7"/>
  <c r="I16" i="8"/>
  <c r="D50" i="1" s="1"/>
  <c r="H16" i="8"/>
  <c r="K13" i="7"/>
  <c r="F24" i="8"/>
  <c r="F15" i="8" s="1"/>
  <c r="H27" i="8"/>
  <c r="C97" i="1" l="1"/>
  <c r="D56" i="1"/>
  <c r="C177" i="1"/>
  <c r="E97" i="1"/>
  <c r="C50" i="1"/>
  <c r="H24" i="8"/>
  <c r="H15" i="8" s="1"/>
  <c r="C13" i="7"/>
  <c r="B31" i="4" l="1"/>
  <c r="B30" i="5" s="1"/>
  <c r="B43" i="4"/>
  <c r="B40" i="5" s="1"/>
  <c r="B51" i="4"/>
  <c r="B51" i="5" s="1"/>
  <c r="B23" i="4"/>
  <c r="B22" i="5" s="1"/>
  <c r="B17" i="6" s="1"/>
  <c r="B59" i="4" l="1"/>
  <c r="B61" i="5" s="1"/>
  <c r="B23" i="6" s="1"/>
  <c r="B16" i="4" l="1"/>
  <c r="E47" i="1" l="1"/>
  <c r="C136" i="1"/>
  <c r="E56" i="1" l="1"/>
  <c r="C47" i="1"/>
  <c r="C48" i="1"/>
  <c r="D171" i="1"/>
  <c r="D180" i="1" s="1"/>
  <c r="C171" i="1" l="1"/>
  <c r="C180" i="1" s="1"/>
  <c r="C130" i="1"/>
  <c r="C133" i="1" l="1"/>
  <c r="C131" i="1"/>
  <c r="C132" i="1"/>
  <c r="C139" i="1" l="1"/>
  <c r="C56" i="1"/>
  <c r="C238" i="1"/>
  <c r="C239" i="1"/>
  <c r="C240" i="1"/>
  <c r="C241" i="1"/>
  <c r="C237" i="1"/>
  <c r="C208" i="1"/>
  <c r="C209" i="1"/>
  <c r="C210" i="1"/>
  <c r="C211" i="1"/>
  <c r="C207" i="1"/>
  <c r="E242" i="1" l="1"/>
  <c r="D242" i="1"/>
  <c r="C242" i="1"/>
  <c r="E212" i="1" l="1"/>
  <c r="D212" i="1"/>
  <c r="C212" i="1" s="1"/>
</calcChain>
</file>

<file path=xl/sharedStrings.xml><?xml version="1.0" encoding="utf-8"?>
<sst xmlns="http://schemas.openxmlformats.org/spreadsheetml/2006/main" count="1310" uniqueCount="531">
  <si>
    <t>Утверждена</t>
  </si>
  <si>
    <t>Постановлением Администрации</t>
  </si>
  <si>
    <t>Прионежского муниципального района</t>
  </si>
  <si>
    <t>МУНИЦИПАЛЬНАЯ ПРОГРАММА</t>
  </si>
  <si>
    <t xml:space="preserve"> «ЭФФЕКТИВНОЕ УПРАВЛЕНИЕ МУНИЦИПАЛЬНЫМИ ФИНАНСАМИ В ПРИОНЕЖСКОМ МУНИЦИПАЛЬНОМ РАЙОНЕ»</t>
  </si>
  <si>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</si>
  <si>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</si>
  <si>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</si>
  <si>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</si>
  <si>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</si>
  <si>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</si>
  <si>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Обеспечение исполнения расходных обязательств Прионежского муниципального района при сохранении экономической стабильности, долгосрочной сбалансированности и устойчивости муниципального бюджета</t>
  </si>
  <si>
    <t>Задачи муниципальной программы</t>
  </si>
  <si>
    <t>Этапы и сроки реализации муниципальной программы</t>
  </si>
  <si>
    <t>подпрограмма 1 "Развитие среднесрочного и долгосрочного бюджетного планирования";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</si>
  <si>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</si>
  <si>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</si>
  <si>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 xml:space="preserve"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%; </t>
  </si>
  <si>
    <t>Год</t>
  </si>
  <si>
    <t>Всего,</t>
  </si>
  <si>
    <t>тыс. рублей</t>
  </si>
  <si>
    <t>Итого</t>
  </si>
  <si>
    <t>В том числе</t>
  </si>
  <si>
    <t>2. Обеспеченность текущих расходных полномочий собственными доходными источниками, %;</t>
  </si>
  <si>
    <t>Ожидаемые конечные результаты муниципальной программы</t>
  </si>
  <si>
    <t>6. Эффективное функционирование системы предупреждения нарушений бюджетного законодательства и сокращения неэффективных расходов</t>
  </si>
  <si>
    <t>5. Обеспечение своевременного и эффективного финансового контроля в бюджетной сфере.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</si>
  <si>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</si>
  <si>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</si>
  <si>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</si>
  <si>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2. Перевод не менее 95 процентов бюджетных ассигнований бюджета Прионежского муниципального района на принципы программно-целевого планирования, контроля и последующей оценки эффективности их использования.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</si>
  <si>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</si>
  <si>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</si>
  <si>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</si>
  <si>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</si>
  <si>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</si>
  <si>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Участники программы</t>
  </si>
  <si>
    <t>отсутствуют</t>
  </si>
  <si>
    <t>Программно-целевые инструменты программы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</si>
  <si>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</si>
  <si>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</si>
  <si>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</si>
  <si>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</si>
  <si>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</si>
  <si>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</si>
  <si>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Формирование бюджета Прионежского муниципального района на основе долгосрочного прогноза параметров бюджетной системы, что обеспечивает стабильность, предсказуемость бюджетной политики, исполнение расходных обязательств, наличие утвержденного бюджетного прогноза на долгосрочный период.</t>
  </si>
  <si>
    <t>2. Сохранение устойчивости бюджета Прионежского муниципального района в случае неблагоприятных макроэкономических условий, обеспечение текущих расходных полномочий собственными доходными источниками на уровне не менее 80 процентов.</t>
  </si>
  <si>
    <t>обеспечение исполнения расходных обязательств Прионежского муниципального района и создание условий для повышения результативности бюджетных расходов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</si>
  <si>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</si>
  <si>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Соответствие нормативной правовой базы Прионежского муниципального района бюджетному законодательству Российской Федерации, полномочиям и расходным обязательствам Прионежского муниципального района.</t>
  </si>
  <si>
    <t>2. Формализованная оценка эффективности реализации 100 процентов муниципальных программ в целях снижения неэффективных расходов бюджета.</t>
  </si>
  <si>
    <t>1. Составление и качественное ведение сводной бюджетной росписи бюджета Прионежского муниципального района.</t>
  </si>
  <si>
    <t>1. Эффективность и прозрачность системы исполнения бюджета Прионежского муниципального района.</t>
  </si>
  <si>
    <t>2. Своевременность и полнота расчетов по долговым обязательствам Прионежского муниципального района, отсутствие просроченной кредиторской задолженности и неэффективных расходов бюджета в виде пени и штрафов за несвоевременное погашение долговых обязательств.</t>
  </si>
  <si>
    <t>обеспечение своевременного и эффективного финансового контроля в бюджетной сфере.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</si>
  <si>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</si>
  <si>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3. Повышение объемов устраненных нарушений законодательства в финансово-бюджетной сфере, выявленных в ходе контрольных мероприятий, повышение эффективности расходования бюджетных средств, соблюдение финансовой дисциплины (не менее 65 процентов ежегодно)</t>
  </si>
  <si>
    <t>1. Совершенствование и улучшение внутреннего муниципального финансового контроля.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</si>
  <si>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</si>
  <si>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Правовое регулирование по вопросам внутреннего муниципального финансового контроля, контроля за соблюдением бюджетного законодательства Российской Федерации и иных нормативных правовых актов, регулирующих бюджетные правоотношения, за выполнением мер по повышению эффективности использования бюджетных средств.</t>
  </si>
  <si>
    <t>2. Организация и осуществление внутреннего муниципального финансового контроля за соблюдением законодательства Российской Федерации, Республики Карелия и Прионежского муниципального района, за использованием средств бюджета Прионежского муниципального района, а также материальных ценностей, находящихся в собственности Прионежского муниципального района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</si>
  <si>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</si>
  <si>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Участники муниципальной программы</t>
  </si>
  <si>
    <t>Структурные подразделения Администрации Прионежского муниципального района (администраторы доходов)</t>
  </si>
  <si>
    <t>Муниципальное учреждение "Централизованная бухгалтерия № 1"</t>
  </si>
  <si>
    <t>2.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 на уровне не менее 10 процентов ежегодно.</t>
  </si>
  <si>
    <t>13 00</t>
  </si>
  <si>
    <t>подпрограмма 2 "Создание условий для повышения результативности бюджетных расходов"</t>
  </si>
  <si>
    <t>14 01</t>
  </si>
  <si>
    <t>14 03</t>
  </si>
  <si>
    <t>подпрограмма 3 "Организация исполнения бюджета Прионежского муниципального района и формирование бюджетной отчетности"</t>
  </si>
  <si>
    <t>01 06</t>
  </si>
  <si>
    <t>01 13</t>
  </si>
  <si>
    <t>121,122,129,244</t>
  </si>
  <si>
    <t>подпрограмма 4 "Проведение эффективной налоговой политики"</t>
  </si>
  <si>
    <t>подпрограмма 2 "Создание условий для повышения результативности бюджетных расходов";</t>
  </si>
  <si>
    <t>подпрограмма 3 "Организация исполнения бюджета Прионежского муниципального района и формирование бюджетной отчетности";</t>
  </si>
  <si>
    <t>подпрограмма 4 "Проведение эффективной налоговой политики";</t>
  </si>
  <si>
    <r>
      <t>1. Обеспечение долгосрочной сбалансированности и устойчивости бюджета Прионежского муниципального района</t>
    </r>
    <r>
      <rPr>
        <sz val="12"/>
        <color rgb="FF000000"/>
        <rFont val="Times New Roman"/>
        <family val="1"/>
        <charset val="204"/>
      </rPr>
      <t xml:space="preserve">, создания инструментов долгосрочного финансового планирования. </t>
    </r>
  </si>
  <si>
    <t>10.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 процентов, единиц.</t>
  </si>
  <si>
    <t>3. Соотношение просроченной кредиторской задолженности к объему расходов бюджета на уровне не более 3 процентов.</t>
  </si>
  <si>
    <t>4. Создание устойчивых предпосылок и стимулов к повышению эффективности расходов местных бюджетов и совершенствование структуры и порядка (методик) предоставления межбюджетных трансфертов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</si>
  <si>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</si>
  <si>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t>Финансовое управление Прионежского муниципального района, отдел экономики Администрации Прионежского муниципального района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</si>
  <si>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</si>
  <si>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3. Утвержденный План мероприятий по увеличению доходов бюджета Прионежского муниципального района и повышению эффективности налогового администрирования, да/нет.</t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</si>
  <si>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</si>
  <si>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</si>
  <si>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6. 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деятельности, да/нет</t>
  </si>
  <si>
    <t>2. Поддержание налоговой нагрузки на уровне, обеспечивающем экономический рост (не более уровня предыдущего периода).</t>
  </si>
  <si>
    <t>3. Положительная динамика поступления налоговых и неналоговых доходов бюджета Прионежского муниципального района (1-5 процентов ежегодно)</t>
  </si>
  <si>
    <t>Отдел экономики Администрации Прионежского муниципального района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</si>
  <si>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</si>
  <si>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</si>
  <si>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</si>
  <si>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</si>
  <si>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</si>
  <si>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</si>
  <si>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>2016 год</t>
  </si>
  <si>
    <t>2017 год</t>
  </si>
  <si>
    <t>2018 год</t>
  </si>
  <si>
    <t>2019 год</t>
  </si>
  <si>
    <t>2020 год</t>
  </si>
  <si>
    <t>Муниципальная программа</t>
  </si>
  <si>
    <t>1.0.0.0.1.</t>
  </si>
  <si>
    <t>процентов</t>
  </si>
  <si>
    <t>не менее 90</t>
  </si>
  <si>
    <t>не менее 95</t>
  </si>
  <si>
    <t>X</t>
  </si>
  <si>
    <t>1.0.0.1.1.</t>
  </si>
  <si>
    <t>не менее 83</t>
  </si>
  <si>
    <t>не менее 84</t>
  </si>
  <si>
    <t>не менее 85</t>
  </si>
  <si>
    <t>не менее 86</t>
  </si>
  <si>
    <t>не менее 88</t>
  </si>
  <si>
    <t>1.0.0.2.1.</t>
  </si>
  <si>
    <t>процентов к уровню предыдущего года</t>
  </si>
  <si>
    <t>не менее 101</t>
  </si>
  <si>
    <t>не менее 102</t>
  </si>
  <si>
    <t>не менее 104</t>
  </si>
  <si>
    <t>не менее 105</t>
  </si>
  <si>
    <t>1.0.0.3.1.</t>
  </si>
  <si>
    <t>1.0.0.4.1.</t>
  </si>
  <si>
    <t>степень качества</t>
  </si>
  <si>
    <t>высокая или надлежащая</t>
  </si>
  <si>
    <t>1.0.0.5.1.</t>
  </si>
  <si>
    <t>1.1.1.0.1.</t>
  </si>
  <si>
    <t>обеспеченность текущих расходных полномочий собственными доходными источниками</t>
  </si>
  <si>
    <t>1.1.1.1.1.</t>
  </si>
  <si>
    <t>1.1.1.2.1.</t>
  </si>
  <si>
    <t>да/нет</t>
  </si>
  <si>
    <t>да</t>
  </si>
  <si>
    <t>Задача. Организация среднесрочного бюджетного планирования</t>
  </si>
  <si>
    <t>не более 3</t>
  </si>
  <si>
    <t>не более 5</t>
  </si>
  <si>
    <t>не более 100</t>
  </si>
  <si>
    <t>единиц</t>
  </si>
  <si>
    <t>1.2.1.0.1.</t>
  </si>
  <si>
    <t>1.2.1.1.1.</t>
  </si>
  <si>
    <t>1.2.1.3.1.</t>
  </si>
  <si>
    <t>не менее 12</t>
  </si>
  <si>
    <t>1.2.1.3.2.</t>
  </si>
  <si>
    <t>миллионов рублей</t>
  </si>
  <si>
    <t>1.3.1.0.1.</t>
  </si>
  <si>
    <t>1.3.1.1.1.</t>
  </si>
  <si>
    <t>1.3.1.2.1.</t>
  </si>
  <si>
    <t>1.3.1.2.2.</t>
  </si>
  <si>
    <t>1.3.1.3.1.</t>
  </si>
  <si>
    <t>1.3.1.3.2.</t>
  </si>
  <si>
    <t>1.3.1.4.1.</t>
  </si>
  <si>
    <t>не менее 15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</si>
  <si>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</si>
  <si>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1.4.1.0.1.</t>
  </si>
  <si>
    <t>1.4.1.1.1.</t>
  </si>
  <si>
    <t>суток</t>
  </si>
  <si>
    <t>1.4.1.1.2.</t>
  </si>
  <si>
    <t>1.4.1.2.1.</t>
  </si>
  <si>
    <t>1.4.1.2.2.</t>
  </si>
  <si>
    <t>рублей</t>
  </si>
  <si>
    <t>1.5.1.0.1.</t>
  </si>
  <si>
    <t>1.5.1.1.1.</t>
  </si>
  <si>
    <t>1.5.1.2.1.</t>
  </si>
  <si>
    <t>1.5.1.2.2.</t>
  </si>
  <si>
    <t>соотношение суммы устраненных нарушений и общей суммы установленных контрольными мероприятиями нарушений, подлежащих устранению</t>
  </si>
  <si>
    <t>не менее 65</t>
  </si>
  <si>
    <t>Приложение 1</t>
  </si>
  <si>
    <t>к муниципальной программе</t>
  </si>
  <si>
    <t>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</t>
  </si>
  <si>
    <t>Цель. Обеспечение исполнения расходных обязательств Прионежского муниципального района при сохранении экономической стабильности, долгосрочной сбалансированности и устойчивости муниципального бюджета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</si>
  <si>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</si>
  <si>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 xml:space="preserve">Задача. 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планирования. </t>
  </si>
  <si>
    <t>Задача. Проведение эффективной налоговой политики и политики в области доходов бюджета Прионежского муниципального района.</t>
  </si>
  <si>
    <t>динамика налоговых и неналоговых доходов консолидированного бюджета Прионежского муниципального района</t>
  </si>
  <si>
    <t>Задача. Обеспечение исполнения расходных обязательств Прионежского муниципального района и создание условий для повышения результативности бюджетных расходов.</t>
  </si>
  <si>
    <t>соотношение просроченной кредиторской задолженности к объему расходов бюджета Прионежского муниципального района</t>
  </si>
  <si>
    <t>Задача.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</si>
  <si>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>качество управления муниципальными финансами, степень качества</t>
  </si>
  <si>
    <t>Задача. Обеспечение своевременного и эффективного финансового контроля в бюджетной сфере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</si>
  <si>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</si>
  <si>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</si>
  <si>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 xml:space="preserve">Цель. 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планирования. </t>
  </si>
  <si>
    <t>Цель. Проведение эффективной налоговой политики и политики в области доходов бюджета Прионежского муниципального района.</t>
  </si>
  <si>
    <t>Цель.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</si>
  <si>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>Цель. Обеспечение своевременного и эффективного финансового контроля в бюджетной сфере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</si>
  <si>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</si>
  <si>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Задача. Правовое регулирование по вопросам внутреннего муниципального финансового контроля, контроля за соблюдением бюджетного законодательства Российской Федерации и иных нормативных правовых актов, регулирующих бюджетные правоотношения, за выполнением мер по повышению эффективности использования бюджетных средств</t>
  </si>
  <si>
    <t>Задача. Организация и осуществление внутреннего муниципального финансового контроля за соблюдением законодательства Российской Федерации, Республики Карелия и Прионежского муниципального района, за использованием средств бюджета Прионежского муниципального района, а также материальных ценностей, находящихся в собственности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</si>
  <si>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</si>
  <si>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Проведение эффективной налоговой политики и политики в области доходов бюджета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</si>
  <si>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</si>
  <si>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Задача. Повышение собираемости доходов и обеспечение взаимодействия с главными администраторами доходов бюджета Прионежского муниципального района</t>
  </si>
  <si>
    <t>утвержденный План мероприятий по увеличению доходов бюджета Прионежского муниципального района и повышению эффективности налогового администрирования</t>
  </si>
  <si>
    <t>объем налоговых и неналоговых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</si>
  <si>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</si>
  <si>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Задача. Организация системного анализа в области доходов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</si>
  <si>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</si>
  <si>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</si>
  <si>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</si>
  <si>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</si>
  <si>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</si>
  <si>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</si>
  <si>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</si>
  <si>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Задача. Эффективное управление муниципальным долгом Прионежского муниципального района в ходе исполнения бюджета Прионежского муниципального района</t>
  </si>
  <si>
    <t>объем просроченной задолженности по муниципальным долговым обязательствам Прионежского муниципального района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</si>
  <si>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</si>
  <si>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</si>
  <si>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</si>
  <si>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Цель. Обеспечение исполнения расходных обязательств Прионежского муниципального района и создание условий для повышения результативности бюджетных расходов</t>
  </si>
  <si>
    <t>Задача. Совершенствование практики применения программно-целевых методов в бюджетном процессе, включающей в том числе актуализацию реестра расходных обязательств Прионежского муниципального района, развитие системы оценки эффективности расходов бюджета Прионежского муниципального района</t>
  </si>
  <si>
    <t>доля муниципальных программ Прионежского муниципального района, получивших формализованную оценку об эффективности их реализации</t>
  </si>
  <si>
    <t>соблюдение требований по ведению реестра расходных обязательств Прионежского муниципального района и представлению его в Министерство финансов Республики Карелия</t>
  </si>
  <si>
    <t>Задача. Развитие системы межбюджетных отношений в Прионежском муниципальном районе</t>
  </si>
  <si>
    <t>наличие утвержденного постановления Администрации Прионежского муниципального района, устанавливающего критерии выравнивания бюджетной обеспеченности муниципальных образований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</si>
  <si>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</si>
  <si>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</si>
  <si>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</si>
  <si>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доля расходов бюджета Прионежского муниципального района, формируемых в рамках муниципальных программ</t>
  </si>
  <si>
    <t>2. Доля муниципальных программ Прионежского муниципального района, получивших формализованную оценку об эффективности их реализации, %.</t>
  </si>
  <si>
    <t>3. Соблюдение требований по ведению реестра расходных обязательств Прионежского муниципального района и представлению его в Министерство финансов Республики Карелия, да/нет.</t>
  </si>
  <si>
    <t>4. Наличие утвержденного постановления Администрации Прионежского муниципального района, устанавливающего критерии выравнивания бюджетной обеспеченности муниципальных образований, да/нет.</t>
  </si>
  <si>
    <t>5.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</si>
  <si>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6.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</si>
  <si>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7.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</si>
  <si>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8.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</si>
  <si>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9. Доля расходов бюджета Прионежского муниципального района, формируемых в рамках муниципальных программ, %.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</si>
  <si>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</si>
  <si>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 процентов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</si>
  <si>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</si>
  <si>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Задача. Обеспечение экономически обоснованных объема и структуры муниципального долга Прионежского муниципального района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</si>
  <si>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</si>
  <si>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</si>
  <si>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</si>
  <si>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</si>
  <si>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4. Проведение эффективной налоговой политики и политики в области доходов бюджета Прионежского муниципального района.</t>
  </si>
  <si>
    <r>
      <t>2. Обеспечение исполнения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расходных обязательств Прионежского муниципального района и создание условий для повышения результативности бюджетных расходов.</t>
    </r>
  </si>
  <si>
    <t>3.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</si>
  <si>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</si>
  <si>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4. Качество управления муниципальными финансами, степень качества;</t>
  </si>
  <si>
    <t>5. Динамика налоговых и неналоговых доходов консолидированного бюджета Прионежского муниципального района, % к уровню предыдущего года;</t>
  </si>
  <si>
    <t>1. Организация среднесрочного бюджетного планирования.</t>
  </si>
  <si>
    <t>2. Обеспечение экономически обоснованных объема и структуры муниципального долга Прионежского муниципального района совершенствование механизмов управления муниципальным долгом Прионежского муниципального района.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</si>
  <si>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</si>
  <si>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</si>
  <si>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</si>
  <si>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7.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</si>
  <si>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1.1.1.2.2.</t>
  </si>
  <si>
    <t>1.1.1.2.3.</t>
  </si>
  <si>
    <t>1.1.1.2.4.</t>
  </si>
  <si>
    <t>1.1.1.2.5.</t>
  </si>
  <si>
    <t>1. Совершенствование практики применения программно-целевых методов в бюджетном процессе, включающей в том числе актуализацию реестра расходных обязательств Прионежского муниципального района, развитие системы оценки эффективности расходов бюджета Прионежского муниципального района.</t>
  </si>
  <si>
    <t>2. Развитие системы межбюджетных отношений в Прионежском муниципальном районе.</t>
  </si>
  <si>
    <t>3. Содействие повышению качества управления финансами муниципальных образований в Прионежском муниципальном районе</t>
  </si>
  <si>
    <t>1.2.1.1.2.</t>
  </si>
  <si>
    <t>1. Качество управления муниципальными финансами, степень качества;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</si>
  <si>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</si>
  <si>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</si>
  <si>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</si>
  <si>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Объем просроченной задолженности по муниципальным долговым обязательствам Прионежского муниципального района, рублей.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</si>
  <si>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</si>
  <si>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3. Эффективное управление муниципальным долгом Прионежского муниципального района в ходе исполнения бюджета Прионежского муниципального района.</t>
  </si>
  <si>
    <t>4. Формирование и ведение общедоступных информационных ресурсов в сфере исполнения бюджета Прионежского муниципального района.</t>
  </si>
  <si>
    <t>6.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</si>
  <si>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7.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самоуправления", да/нет.</t>
  </si>
  <si>
    <t>1. Повышение собираемости доходов и обеспечение взаимодействия с главными администраторами доходов бюджета Прионежского муниципального района.</t>
  </si>
  <si>
    <t>2. Организация системного анализа в области доходов бюджета Прионежского муниципального района</t>
  </si>
  <si>
    <t>1.4.1.1.3.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</si>
  <si>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</si>
  <si>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1. Динамика налоговых и неналоговых доходов консолидированного бюджета Прионежского муниципального района, % к уровню предыдущего года;</t>
  </si>
  <si>
    <t>не менее 103</t>
  </si>
  <si>
    <t>3. Стабильная и предсказуемая налоговая политика, обеспечивающая поступление администрируемых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1-5 процентов ежегодно.</t>
  </si>
  <si>
    <t>3.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</si>
  <si>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1. Повышение собираемости налоговых и неналоговых доходов (в 1,04 раза по отношению к 2016 году).</t>
  </si>
  <si>
    <t>Приложение 2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</si>
  <si>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</si>
  <si>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</si>
  <si>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</si>
  <si>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</si>
  <si>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начала реализации</t>
  </si>
  <si>
    <t>окончания реализации</t>
  </si>
  <si>
    <t>1.1.0.0.0.</t>
  </si>
  <si>
    <t>1.1.1.0.0.</t>
  </si>
  <si>
    <t>1.1.1.1.1</t>
  </si>
  <si>
    <t>1.1.2.0.0.</t>
  </si>
  <si>
    <t>1.1.2.1.0.</t>
  </si>
  <si>
    <t>1.1.2.2.0.</t>
  </si>
  <si>
    <t>Основное 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</si>
  <si>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</si>
  <si>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нарушение бюджетного законодательства, неэффективное использование бюджетных средств</t>
  </si>
  <si>
    <t>2.1.0.0.0.</t>
  </si>
  <si>
    <t>2.1.1.0.0.</t>
  </si>
  <si>
    <t>2.1.2.0.0.</t>
  </si>
  <si>
    <t>2.1.2.1.0.</t>
  </si>
  <si>
    <t>2.1.2.2.0.</t>
  </si>
  <si>
    <t>2.1.2.3.0.</t>
  </si>
  <si>
    <t>2.1.3.0.0.</t>
  </si>
  <si>
    <t>2.1.3.1.0.</t>
  </si>
  <si>
    <t>Основное мероприятие. Осуществление взаимодействия с администраторами доходов по вопросам формирования доходной части бюджета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</si>
  <si>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</si>
  <si>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</si>
  <si>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рост задолженности по платежам в бюджет, расширение теневого сектора экономики</t>
  </si>
  <si>
    <t>Основное мероприятие. Разработка мероприятий по увеличению налоговых и неналоговых доходов бюджета</t>
  </si>
  <si>
    <t>Основное мероприятие. Стимулирование органов местного самоуправления за достижение наилучших результатов по увеличению налогового потенциала</t>
  </si>
  <si>
    <t>Основное мероприятие. Организация мониторинга исполнения прогнозных показателей доходов бюджета</t>
  </si>
  <si>
    <t>3.1.0.0.0.</t>
  </si>
  <si>
    <t>3.1.1.0.0.</t>
  </si>
  <si>
    <t>3.1.1.1.0.</t>
  </si>
  <si>
    <t>1.3.1.1.1</t>
  </si>
  <si>
    <t>3.1.2.0.0.</t>
  </si>
  <si>
    <t>3.1.2.1.0.</t>
  </si>
  <si>
    <t>Основное мероприятие. Ведение реестра расходных обязательств Республики Карелия и свода реестров расходных обязательств муниципальных образований и направление в Министерство финансов Российской Федерации</t>
  </si>
  <si>
    <t>принятие не обеспеченных финансовыми ресурсами расходных обязательств</t>
  </si>
  <si>
    <t>1.3.1.2.2</t>
  </si>
  <si>
    <t>3.1.3.0.0.</t>
  </si>
  <si>
    <t>3.1.3.1.0.</t>
  </si>
  <si>
    <t>3.1.4.0.0.</t>
  </si>
  <si>
    <t>3.1.4.1.0.</t>
  </si>
  <si>
    <t>1.3.1.4.1</t>
  </si>
  <si>
    <t>Основное мероприятие. Выравнивание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</si>
  <si>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</si>
  <si>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Основное 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</si>
  <si>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</si>
  <si>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</si>
  <si>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Основное 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</si>
  <si>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</si>
  <si>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</si>
  <si>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Основное мероприятие. 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</si>
  <si>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</si>
  <si>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</si>
  <si>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4.1.0.0.0.</t>
  </si>
  <si>
    <t>4.1.1.0.0.</t>
  </si>
  <si>
    <t>4.1.1.1.0.</t>
  </si>
  <si>
    <t>Основное мероприятие. Организационное и методическое руководство по составлению и ведению сводной бюджетной росписи бюджета</t>
  </si>
  <si>
    <t>несоответствие требованиям Бюджетного кодекса Российской Федерации</t>
  </si>
  <si>
    <t>4.1.1.2.0.</t>
  </si>
  <si>
    <t>4.1.2.0.0.</t>
  </si>
  <si>
    <t>4.1.2.1.0.</t>
  </si>
  <si>
    <t>1.4.1.2.1</t>
  </si>
  <si>
    <t>4.1.2.2.0.</t>
  </si>
  <si>
    <t>1.4.1.2.2</t>
  </si>
  <si>
    <t>Основное 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</si>
  <si>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</si>
  <si>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некачественная организация исполнения бюджета, увеличение неэффективных расходов бюджета</t>
  </si>
  <si>
    <t>Основное 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</si>
  <si>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</si>
  <si>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5.1.0.0.0.</t>
  </si>
  <si>
    <t>Цель. Обеспечение своевременного и эффективного внутреннего государственного финансового контроля в бюджетной сфере</t>
  </si>
  <si>
    <t>5.1.1.0.0.</t>
  </si>
  <si>
    <t>Задача. Правовое регулирование по вопросам внутреннего государственного финансового контроля, контроля за соблюдением бюджетного законодательства Российской Федерации и иных нормативных правовых актов, регулирующих бюджетные правоотношения, за выполнением мер по повышению эффективности использования бюджетных средств</t>
  </si>
  <si>
    <t>5.1.1.1.0.</t>
  </si>
  <si>
    <t>1.5.1.1.1</t>
  </si>
  <si>
    <t>5.1.2.0.0.</t>
  </si>
  <si>
    <t>5.1.2.1.0.</t>
  </si>
  <si>
    <t>Основное 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</si>
  <si>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</si>
  <si>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</si>
  <si>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1.2.1.2.1, 1.2.1.2.2</t>
  </si>
  <si>
    <t>1.3.1.3.1, 1.3.1.3.2</t>
  </si>
  <si>
    <t>Сведения о показателях (индикаторах) муниципальной программы подпрограмм муниципальной программы и их значения</t>
  </si>
  <si>
    <t>Информация об основных мероприятиях (мероприятиях), подпрограммах муниципальной программы</t>
  </si>
  <si>
    <r>
      <t xml:space="preserve">соблюдение требований Бюджетного </t>
    </r>
    <r>
      <rPr>
        <sz val="12"/>
        <color rgb="FF0000FF"/>
        <rFont val="Times New Roman"/>
        <family val="1"/>
        <charset val="204"/>
      </rPr>
      <t>кодекса</t>
    </r>
    <r>
      <rPr>
        <sz val="12"/>
        <color theme="1"/>
        <rFont val="Times New Roman"/>
        <family val="1"/>
        <charset val="204"/>
      </rPr>
      <t xml:space="preserve">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</t>
    </r>
    <r>
      <rPr>
        <sz val="12"/>
        <color rgb="FF0000FF"/>
        <rFont val="Times New Roman"/>
        <family val="1"/>
        <charset val="204"/>
      </rPr>
      <t>кодекса</t>
    </r>
    <r>
      <rPr>
        <sz val="12"/>
        <color theme="1"/>
        <rFont val="Times New Roman"/>
        <family val="1"/>
        <charset val="204"/>
      </rPr>
      <t xml:space="preserve"> Российской Федерации, предъявляемых к долговым обязательствам муниципальных образований</t>
    </r>
  </si>
  <si>
    <t>Муниципальная программа "Эффективное управление муниципальными финансами в Прионежском муниципальном районе"</t>
  </si>
  <si>
    <t>Цель. 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</t>
  </si>
  <si>
    <t>Основное 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</si>
  <si>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</si>
  <si>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1.1.1.2.1, 1.1.1.2.2</t>
  </si>
  <si>
    <t>Основное 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</si>
  <si>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1.1.1.2.3, 1.1.1.2.4</t>
  </si>
  <si>
    <t>Основное 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</si>
  <si>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1.1.2.3.0.</t>
  </si>
  <si>
    <t>1.1.1.2.5</t>
  </si>
  <si>
    <t>поддержание в актуальном состоянии информационного массива, содержащего сведения о правовых основаниях возникновения расходных обязательств Прионежского муниципального района. Реестр расходных обязательств Прионежского муниципального района и свод реестров расходных обязательств муниципальных образований ведутся и направляются в Министерство финансов Республики Карелия в соответствии с требованиями Бюджетного кодекса Российской Федерации</t>
  </si>
  <si>
    <t>1.2.1.1.2</t>
  </si>
  <si>
    <t>повышение бюджетной обеспеченности до критерия, определенного постановлением, утвержденным Администрацией Прионежского муниципального района,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</si>
  <si>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1.2.1.2.3, 1.2.1.2.4</t>
  </si>
  <si>
    <t>1.2.1.2.5</t>
  </si>
  <si>
    <t>1.2.1.3.1, 1.2.1.3.2</t>
  </si>
  <si>
    <t>Цель.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</si>
  <si>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</si>
  <si>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3.1.2.2.0.</t>
  </si>
  <si>
    <t>1.3.1.2.1</t>
  </si>
  <si>
    <t>Задача.  Эффективное управление муниципальным долгом Прионежского муниципального района в ходе исполнения бюджета Прионежского муниципального района</t>
  </si>
  <si>
    <t>Основное мероприятие. Обеспечение своевременных расчетов по долговым обязательствам Прионежского муниципального района</t>
  </si>
  <si>
    <t>качественная организация исполнения бюджета, отсутствие неэффективных расходов бюджета. Проведение своевременных расчетов по долговым обязательствам Прионежского муниципального района</t>
  </si>
  <si>
    <t>некачественная организация исполнения муниципального бюджета, увеличение неэффективных расходов бюджета</t>
  </si>
  <si>
    <t>Цель. Проведение эффективной налоговой политики и политики в области доходов бюджета Прионежского муниципального района</t>
  </si>
  <si>
    <t>4.1.1.3.0.</t>
  </si>
  <si>
    <t>4.1.1.4.0.</t>
  </si>
  <si>
    <t>Основное 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</si>
  <si>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</si>
  <si>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1.4.1.1.3</t>
  </si>
  <si>
    <t>1.4.1.1.1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</si>
  <si>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</si>
  <si>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</si>
  <si>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</si>
  <si>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1.4.1.1.2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</si>
  <si>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</si>
  <si>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</si>
  <si>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Основное 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</si>
  <si>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</si>
  <si>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</si>
  <si>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несоответствие правовых актов Прионежского муниципального района законодательству Российской Федерации</t>
  </si>
  <si>
    <t>Основное 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</si>
  <si>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1.5.1.2.1, 1.5.2.2</t>
  </si>
  <si>
    <t>Отдел экономики Прионежского муниципального района</t>
  </si>
  <si>
    <t>Приложение 3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</si>
  <si>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</si>
  <si>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</si>
  <si>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</si>
  <si>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</si>
  <si>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1.1.</t>
  </si>
  <si>
    <t>1.2.1.</t>
  </si>
  <si>
    <t>1.1.1.1.</t>
  </si>
  <si>
    <t>1.1.1.2.</t>
  </si>
  <si>
    <t>ежегодно</t>
  </si>
  <si>
    <t>в случае необходимости</t>
  </si>
  <si>
    <t>1.2.</t>
  </si>
  <si>
    <t>1.2.1.1.</t>
  </si>
  <si>
    <t>Сведения об основных мерах правового регулирования в сфере реализации муницпальной программы</t>
  </si>
  <si>
    <t>подпрограмма 1 "Развитие среднесрочного и долгосрочного бюджетного планирования"</t>
  </si>
  <si>
    <t>1.1.1.</t>
  </si>
  <si>
    <t>Основное мероприятие 1.1.1.0.0 "Составление проекта бюджета на очередной финансовый год и плановый период"</t>
  </si>
  <si>
    <t>Постановление Администрации Прионежского муниципального района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</si>
  <si>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</si>
  <si>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</si>
  <si>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</si>
  <si>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</si>
  <si>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</si>
  <si>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1.1.1.3.</t>
  </si>
  <si>
    <t>1.1.1.4.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</si>
  <si>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</si>
  <si>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Основное мероприятие 5.1.1.1.0 "Обеспечение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контроля"</t>
  </si>
  <si>
    <t>Приложение 4</t>
  </si>
  <si>
    <t>Расходы (тыс. рублей), годы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</si>
  <si>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</si>
  <si>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</si>
  <si>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</si>
  <si>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</si>
  <si>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</si>
  <si>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</si>
  <si>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</si>
  <si>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</si>
  <si>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</si>
  <si>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"Развитие среднесрочного и долгосрочного бюджетного планирования"</t>
  </si>
  <si>
    <t>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</si>
  <si>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основное мероприятие 1.1.2.1.0.</t>
  </si>
  <si>
    <t>13 01</t>
  </si>
  <si>
    <t>"Создание условий для повышения результативности бюджетных расходов"</t>
  </si>
  <si>
    <t>подпрограмма 2</t>
  </si>
  <si>
    <t>1.2.1.2.1.</t>
  </si>
  <si>
    <t>1.2.1.2.2.</t>
  </si>
  <si>
    <t>1.2.1.2.3.</t>
  </si>
  <si>
    <t>1.2.1.2.4.</t>
  </si>
  <si>
    <t>1.2.1.2.5.</t>
  </si>
  <si>
    <t>Выравнивание бюджетной обеспеченности муниципальных образований</t>
  </si>
  <si>
    <t>основное мероприятие 2.1.2.1.0.</t>
  </si>
  <si>
    <t>Поддержка мер по обеспечению сбалансированности местных бюджетов</t>
  </si>
  <si>
    <t>основное мероприятие 2.1.2.2.0.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</si>
  <si>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</si>
  <si>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</si>
  <si>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</si>
  <si>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</si>
  <si>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</si>
  <si>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Организационное и методическое руководство по составлению и ведению сводной бюджетной росписи бюджета</t>
  </si>
  <si>
    <t>основное мероприятие 3.1.1.1.0.</t>
  </si>
  <si>
    <t>Приложение 5</t>
  </si>
  <si>
    <t>Информация о расходах бюджета Прионежского муниципального района на реализацию целей муниципальной программы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</si>
  <si>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</si>
  <si>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</si>
  <si>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</si>
  <si>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</si>
  <si>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</si>
  <si>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Связь с показателями результатов муниципальной программы (подпрограммы) - N показателя</t>
  </si>
  <si>
    <t>Последствия нереализации муниципальной программы, подпрограммы муниципальной программы, основных мероприятий</t>
  </si>
  <si>
    <t>24 ноября 2016 года № 1228</t>
  </si>
  <si>
    <t>015</t>
  </si>
  <si>
    <t>1.2.1.3.3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</si>
  <si>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</si>
  <si>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1.4.1.2.3.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</si>
  <si>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</si>
  <si>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не менее 80</t>
  </si>
  <si>
    <t>11200S3170</t>
  </si>
  <si>
    <t>07 01</t>
  </si>
  <si>
    <t>07 02</t>
  </si>
  <si>
    <t>07 09</t>
  </si>
  <si>
    <t>1120041020</t>
  </si>
  <si>
    <t>11200S1020</t>
  </si>
  <si>
    <t>бюджет Прионежского муниципального района</t>
  </si>
  <si>
    <t>14 02</t>
  </si>
  <si>
    <t>07 03</t>
  </si>
  <si>
    <t>01 04</t>
  </si>
  <si>
    <t>2021 год</t>
  </si>
  <si>
    <t>2022 год</t>
  </si>
  <si>
    <t>Этапы не выделяются</t>
  </si>
  <si>
    <t>Приложение № 1</t>
  </si>
  <si>
    <t>к Постановлению</t>
  </si>
  <si>
    <t>Администрации Прионежского муниципального района</t>
  </si>
  <si>
    <t>от "___" ___________ 2020 года № ____</t>
  </si>
  <si>
    <t>Приложение № 2</t>
  </si>
  <si>
    <t>Приложение № 3</t>
  </si>
  <si>
    <t xml:space="preserve">Приложение № </t>
  </si>
  <si>
    <t>Приложение № 4</t>
  </si>
  <si>
    <t>Приложение № 5</t>
  </si>
  <si>
    <t>Структурные подразделения Администрации Прионежского муниципального района (администраторы доходов), муниципальные учреждения подведомственные Администрации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</si>
  <si>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</si>
  <si>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Муниципальные учреждения подведомственные Администрации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</si>
  <si>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</si>
  <si>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</si>
  <si>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</si>
  <si>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Основное 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</si>
  <si>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</si>
  <si>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</si>
  <si>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</si>
  <si>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Приложение № 6</t>
  </si>
  <si>
    <t>05 03</t>
  </si>
  <si>
    <t>2023 год</t>
  </si>
  <si>
    <t>112005549F</t>
  </si>
  <si>
    <t>01 03</t>
  </si>
  <si>
    <t xml:space="preserve"> </t>
  </si>
  <si>
    <t>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</si>
  <si>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</si>
  <si>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10 06</t>
  </si>
  <si>
    <t>Единая субвенция бюджетам муниципальных районов</t>
  </si>
  <si>
    <t>2024 год</t>
  </si>
  <si>
    <t>от "___" ___________ 2022 года № ____</t>
  </si>
  <si>
    <t xml:space="preserve">Приложение </t>
  </si>
  <si>
    <t>не более 4</t>
  </si>
  <si>
    <t>от "___" ___________ 2022 года № _______</t>
  </si>
  <si>
    <t>Приложение</t>
  </si>
  <si>
    <t>к постановлению Администрации Прионежского муниципального района</t>
  </si>
  <si>
    <t>08 01</t>
  </si>
  <si>
    <t>"12" декабря 2022 года № 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</si>
</sst>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6" fillId="0" borderId="0" xfId="0" applyFont="1"/>
    <xf numFmtId="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1" xfId="1" applyBorder="1" applyAlignment="1">
      <alignment horizontal="left" vertical="top" wrapText="1"/>
    </xf>
    <xf numFmtId="0" fontId="13" fillId="0" borderId="1" xfId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 shrinkToFit="1"/>
    </xf>
    <xf numFmtId="0" fontId="10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/>
    <xf numFmtId="0" fontId="9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0" fillId="0" borderId="4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J245"/>
  <sheetViews>
    <sheetView topLeftCell="A155" zoomScaleNormal="100" workbookViewId="0">
      <selection activeCell="E174" sqref="E174"/>
    </sheetView>
  </sheetViews>
  <sheetFormatPr defaultColWidth="9.140625" defaultRowHeight="15" x14ac:dyDescent="0.25"/>
  <cols>
    <col min="1" max="1" width="19.28515625" style="1" customWidth="1"/>
    <col min="2" max="2" width="12" style="1" customWidth="1"/>
    <col min="3" max="3" width="18.5703125" style="1" customWidth="1"/>
    <col min="4" max="4" width="22.42578125" style="1" customWidth="1"/>
    <col min="5" max="5" width="29.5703125" style="1" customWidth="1"/>
    <col min="6" max="6" width="5.5703125" style="1" bestFit="1" customWidth="1"/>
    <col min="7" max="7" width="14.42578125" style="1" bestFit="1" customWidth="1"/>
    <col min="8" max="8" width="11" style="1" bestFit="1" customWidth="1"/>
    <col min="9" max="9" width="9.140625" style="1"/>
    <col min="10" max="10" width="13.5703125" style="1" customWidth="1"/>
    <col min="11" max="16384" width="9.140625" style="1"/>
  </cols>
  <sheetData>
    <row r="2" spans="1:5" ht="15" hidden="1" customHeight="1" x14ac:dyDescent="0.25">
      <c r="D2" s="51" t="s">
        <v>493</v>
      </c>
      <c r="E2" s="51"/>
    </row>
    <row r="3" spans="1:5" hidden="1" x14ac:dyDescent="0.25">
      <c r="D3" s="52" t="s">
        <v>494</v>
      </c>
      <c r="E3" s="51"/>
    </row>
    <row r="4" spans="1:5" hidden="1" x14ac:dyDescent="0.25">
      <c r="D4" s="52" t="s">
        <v>495</v>
      </c>
      <c r="E4" s="51"/>
    </row>
    <row r="5" spans="1:5" hidden="1" x14ac:dyDescent="0.25">
      <c r="D5" s="1" t="s">
        <v>496</v>
      </c>
    </row>
    <row r="6" spans="1:5" hidden="1" x14ac:dyDescent="0.25"/>
    <row r="7" spans="1:5" ht="15.75" x14ac:dyDescent="0.25">
      <c r="A7" s="9"/>
      <c r="B7" s="9"/>
      <c r="E7" s="9" t="s">
        <v>0</v>
      </c>
    </row>
    <row r="8" spans="1:5" ht="15.75" x14ac:dyDescent="0.25">
      <c r="A8" s="9"/>
      <c r="B8" s="9"/>
      <c r="E8" s="9" t="s">
        <v>1</v>
      </c>
    </row>
    <row r="9" spans="1:5" ht="15.75" x14ac:dyDescent="0.25">
      <c r="A9" s="9"/>
      <c r="B9" s="9"/>
      <c r="E9" s="9" t="s">
        <v>2</v>
      </c>
    </row>
    <row r="10" spans="1:5" ht="15.75" x14ac:dyDescent="0.25">
      <c r="A10" s="9"/>
      <c r="B10" s="9"/>
      <c r="E10" s="9" t="s">
        <v>473</v>
      </c>
    </row>
    <row r="11" spans="1:5" ht="17.45" x14ac:dyDescent="0.25">
      <c r="A11" s="10"/>
    </row>
    <row r="12" spans="1:5" ht="18.75" x14ac:dyDescent="0.25">
      <c r="A12" s="102" t="s">
        <v>3</v>
      </c>
      <c r="B12" s="76"/>
      <c r="C12" s="76"/>
      <c r="D12" s="76"/>
      <c r="E12" s="76"/>
    </row>
    <row r="13" spans="1:5" ht="40.5" customHeight="1" x14ac:dyDescent="0.25">
      <c r="A13" s="103" t="s">
        <v>4</v>
      </c>
      <c r="B13" s="78"/>
      <c r="C13" s="76"/>
      <c r="D13" s="76"/>
      <c r="E13" s="76"/>
    </row>
    <row r="14" spans="1:5" ht="15" customHeight="1" x14ac:dyDescent="0.25">
      <c r="A14" s="47"/>
      <c r="B14" s="46"/>
    </row>
    <row r="15" spans="1:5" ht="15" customHeight="1" x14ac:dyDescent="0.25">
      <c r="D15" s="51" t="s">
        <v>493</v>
      </c>
      <c r="E15" s="51"/>
    </row>
    <row r="16" spans="1:5" x14ac:dyDescent="0.25">
      <c r="D16" s="52" t="s">
        <v>494</v>
      </c>
      <c r="E16" s="51"/>
    </row>
    <row r="17" spans="1:5" x14ac:dyDescent="0.25">
      <c r="D17" s="52" t="s">
        <v>495</v>
      </c>
      <c r="E17" s="51"/>
    </row>
    <row r="18" spans="1:5" x14ac:dyDescent="0.25">
      <c r="D18" s="1" t="s">
        <v>496</v>
      </c>
    </row>
    <row r="19" spans="1:5" ht="16.899999999999999" x14ac:dyDescent="0.25">
      <c r="A19" s="11"/>
    </row>
    <row r="20" spans="1:5" ht="16.5" x14ac:dyDescent="0.25">
      <c r="A20" s="75" t="s">
        <v>5</v>
      </c>
      <c r="B20" s="76"/>
      <c r="C20" s="76"/>
      <c r="D20" s="76"/>
      <c r="E20" s="76"/>
    </row>
    <row r="21" spans="1:5" ht="16.5" x14ac:dyDescent="0.25">
      <c r="A21" s="75" t="s">
        <v>34</v>
      </c>
      <c r="B21" s="76"/>
      <c r="C21" s="76"/>
      <c r="D21" s="76"/>
      <c r="E21" s="76"/>
    </row>
    <row r="22" spans="1:5" x14ac:dyDescent="0.25">
      <c r="A22" s="104" t="s">
        <v>33</v>
      </c>
      <c r="B22" s="105"/>
      <c r="C22" s="105"/>
      <c r="D22" s="105"/>
      <c r="E22" s="105"/>
    </row>
    <row r="24" spans="1:5" ht="63" x14ac:dyDescent="0.25">
      <c r="A24" s="7" t="s">
        <v>6</v>
      </c>
      <c r="B24" s="79" t="s">
        <v>83</v>
      </c>
      <c r="C24" s="80"/>
      <c r="D24" s="80"/>
      <c r="E24" s="80"/>
    </row>
    <row r="25" spans="1:5" ht="47.25" x14ac:dyDescent="0.25">
      <c r="A25" s="7" t="s">
        <v>8</v>
      </c>
      <c r="B25" s="79" t="s">
        <v>37</v>
      </c>
      <c r="C25" s="80"/>
      <c r="D25" s="80"/>
      <c r="E25" s="80"/>
    </row>
    <row r="26" spans="1:5" ht="69" customHeight="1" x14ac:dyDescent="0.25">
      <c r="A26" s="7" t="s">
        <v>62</v>
      </c>
      <c r="B26" s="79" t="s">
        <v>502</v>
      </c>
      <c r="C26" s="80"/>
      <c r="D26" s="80"/>
      <c r="E26" s="80"/>
    </row>
    <row r="27" spans="1:5" ht="30" customHeight="1" x14ac:dyDescent="0.25">
      <c r="A27" s="100" t="s">
        <v>9</v>
      </c>
      <c r="B27" s="66" t="s">
        <v>14</v>
      </c>
      <c r="C27" s="66"/>
      <c r="D27" s="66"/>
      <c r="E27" s="66"/>
    </row>
    <row r="28" spans="1:5" ht="30" customHeight="1" x14ac:dyDescent="0.25">
      <c r="A28" s="101"/>
      <c r="B28" s="66" t="s">
        <v>75</v>
      </c>
      <c r="C28" s="66"/>
      <c r="D28" s="66"/>
      <c r="E28" s="66"/>
    </row>
    <row r="29" spans="1:5" ht="30" customHeight="1" x14ac:dyDescent="0.25">
      <c r="A29" s="101"/>
      <c r="B29" s="66" t="s">
        <v>76</v>
      </c>
      <c r="C29" s="66"/>
      <c r="D29" s="66"/>
      <c r="E29" s="66"/>
    </row>
    <row r="30" spans="1:5" ht="30" customHeight="1" x14ac:dyDescent="0.25">
      <c r="A30" s="101"/>
      <c r="B30" s="106" t="s">
        <v>77</v>
      </c>
      <c r="C30" s="107"/>
      <c r="D30" s="107"/>
      <c r="E30" s="108"/>
    </row>
    <row r="31" spans="1:5" ht="30" customHeight="1" x14ac:dyDescent="0.25">
      <c r="A31" s="101"/>
      <c r="B31" s="66" t="s">
        <v>15</v>
      </c>
      <c r="C31" s="66"/>
      <c r="D31" s="66"/>
      <c r="E31" s="66"/>
    </row>
    <row r="32" spans="1:5" ht="66" customHeight="1" x14ac:dyDescent="0.25">
      <c r="A32" s="7" t="s">
        <v>10</v>
      </c>
      <c r="B32" s="79" t="s">
        <v>11</v>
      </c>
      <c r="C32" s="80"/>
      <c r="D32" s="80"/>
      <c r="E32" s="80"/>
    </row>
    <row r="33" spans="1:5" ht="47.25" customHeight="1" x14ac:dyDescent="0.25">
      <c r="A33" s="63" t="s">
        <v>12</v>
      </c>
      <c r="B33" s="79" t="s">
        <v>78</v>
      </c>
      <c r="C33" s="80"/>
      <c r="D33" s="80"/>
      <c r="E33" s="80"/>
    </row>
    <row r="34" spans="1:5" ht="51" customHeight="1" x14ac:dyDescent="0.25">
      <c r="A34" s="63"/>
      <c r="B34" s="79" t="s">
        <v>234</v>
      </c>
      <c r="C34" s="80"/>
      <c r="D34" s="80"/>
      <c r="E34" s="80"/>
    </row>
    <row r="35" spans="1:5" ht="48" customHeight="1" x14ac:dyDescent="0.25">
      <c r="A35" s="63"/>
      <c r="B35" s="79" t="s">
        <v>235</v>
      </c>
      <c r="C35" s="80"/>
      <c r="D35" s="80"/>
      <c r="E35" s="80"/>
    </row>
    <row r="36" spans="1:5" ht="30.75" customHeight="1" x14ac:dyDescent="0.25">
      <c r="A36" s="63"/>
      <c r="B36" s="79" t="s">
        <v>233</v>
      </c>
      <c r="C36" s="70"/>
      <c r="D36" s="70"/>
      <c r="E36" s="71"/>
    </row>
    <row r="37" spans="1:5" ht="29.25" customHeight="1" x14ac:dyDescent="0.25">
      <c r="A37" s="63"/>
      <c r="B37" s="79" t="s">
        <v>26</v>
      </c>
      <c r="C37" s="80"/>
      <c r="D37" s="80"/>
      <c r="E37" s="80"/>
    </row>
    <row r="38" spans="1:5" ht="65.25" customHeight="1" x14ac:dyDescent="0.25">
      <c r="A38" s="63" t="s">
        <v>16</v>
      </c>
      <c r="B38" s="79" t="s">
        <v>17</v>
      </c>
      <c r="C38" s="80"/>
      <c r="D38" s="80"/>
      <c r="E38" s="80"/>
    </row>
    <row r="39" spans="1:5" ht="30" customHeight="1" x14ac:dyDescent="0.25">
      <c r="A39" s="63"/>
      <c r="B39" s="79" t="s">
        <v>23</v>
      </c>
      <c r="C39" s="80"/>
      <c r="D39" s="80"/>
      <c r="E39" s="80"/>
    </row>
    <row r="40" spans="1:5" ht="30" customHeight="1" x14ac:dyDescent="0.25">
      <c r="A40" s="63"/>
      <c r="B40" s="79" t="s">
        <v>236</v>
      </c>
      <c r="C40" s="80"/>
      <c r="D40" s="80"/>
      <c r="E40" s="80"/>
    </row>
    <row r="41" spans="1:5" ht="30" customHeight="1" x14ac:dyDescent="0.25">
      <c r="A41" s="63"/>
      <c r="B41" s="79" t="s">
        <v>237</v>
      </c>
      <c r="C41" s="80"/>
      <c r="D41" s="80"/>
      <c r="E41" s="80"/>
    </row>
    <row r="42" spans="1:5" ht="30" customHeight="1" x14ac:dyDescent="0.25">
      <c r="A42" s="63"/>
      <c r="B42" s="79" t="s">
        <v>238</v>
      </c>
      <c r="C42" s="80"/>
      <c r="D42" s="80"/>
      <c r="E42" s="80"/>
    </row>
    <row r="43" spans="1:5" ht="61.5" customHeight="1" x14ac:dyDescent="0.25">
      <c r="A43" s="63"/>
      <c r="B43" s="79" t="s">
        <v>266</v>
      </c>
      <c r="C43" s="80"/>
      <c r="D43" s="80"/>
      <c r="E43" s="80"/>
    </row>
    <row r="44" spans="1:5" ht="76.5" customHeight="1" x14ac:dyDescent="0.25">
      <c r="A44" s="7" t="s">
        <v>13</v>
      </c>
      <c r="B44" s="61" t="s">
        <v>492</v>
      </c>
      <c r="C44" s="62"/>
      <c r="D44" s="62"/>
      <c r="E44" s="62"/>
    </row>
    <row r="45" spans="1:5" ht="15.75" customHeight="1" x14ac:dyDescent="0.25">
      <c r="A45" s="67" t="s">
        <v>44</v>
      </c>
      <c r="B45" s="96" t="s">
        <v>18</v>
      </c>
      <c r="C45" s="8" t="s">
        <v>19</v>
      </c>
      <c r="D45" s="98" t="s">
        <v>22</v>
      </c>
      <c r="E45" s="99"/>
    </row>
    <row r="46" spans="1:5" ht="78.75" x14ac:dyDescent="0.25">
      <c r="A46" s="68"/>
      <c r="B46" s="97"/>
      <c r="C46" s="8" t="s">
        <v>20</v>
      </c>
      <c r="D46" s="8" t="s">
        <v>27</v>
      </c>
      <c r="E46" s="8" t="s">
        <v>28</v>
      </c>
    </row>
    <row r="47" spans="1:5" ht="16.5" customHeight="1" x14ac:dyDescent="0.25">
      <c r="A47" s="68"/>
      <c r="B47" s="8">
        <v>2016</v>
      </c>
      <c r="C47" s="3">
        <f>SUM(D47:E47)</f>
        <v>25871</v>
      </c>
      <c r="D47" s="3">
        <v>13034</v>
      </c>
      <c r="E47" s="3">
        <f t="shared" ref="E47" si="0">SUM(E88+E207+E130+E171+E237)</f>
        <v>12837</v>
      </c>
    </row>
    <row r="48" spans="1:5" ht="18.75" customHeight="1" x14ac:dyDescent="0.25">
      <c r="A48" s="68"/>
      <c r="B48" s="8">
        <v>2017</v>
      </c>
      <c r="C48" s="3">
        <f t="shared" ref="C48" si="1">SUM(D48:E48)</f>
        <v>22264.7</v>
      </c>
      <c r="D48" s="3">
        <v>19909.900000000001</v>
      </c>
      <c r="E48" s="3">
        <v>2354.8000000000002</v>
      </c>
    </row>
    <row r="49" spans="1:5" ht="15.75" x14ac:dyDescent="0.25">
      <c r="A49" s="68"/>
      <c r="B49" s="8">
        <v>2018</v>
      </c>
      <c r="C49" s="3">
        <f>SUM(D49:E49)</f>
        <v>45763.1</v>
      </c>
      <c r="D49" s="3">
        <v>25913.1</v>
      </c>
      <c r="E49" s="3">
        <v>19850</v>
      </c>
    </row>
    <row r="50" spans="1:5" ht="15.75" x14ac:dyDescent="0.25">
      <c r="A50" s="68"/>
      <c r="B50" s="8">
        <v>2019</v>
      </c>
      <c r="C50" s="3">
        <f>SUM(D50:E50)</f>
        <v>77522.67</v>
      </c>
      <c r="D50" s="3">
        <f>'Информация 5'!I16</f>
        <v>28537.17</v>
      </c>
      <c r="E50" s="3">
        <f>'Информация 5'!I17</f>
        <v>48985.5</v>
      </c>
    </row>
    <row r="51" spans="1:5" ht="15.75" x14ac:dyDescent="0.25">
      <c r="A51" s="68"/>
      <c r="B51" s="8">
        <v>2020</v>
      </c>
      <c r="C51" s="3">
        <f>SUM(D51:E51)</f>
        <v>36285.9</v>
      </c>
      <c r="D51" s="3">
        <f>'Информация 5'!J16</f>
        <v>29917.1</v>
      </c>
      <c r="E51" s="3">
        <f>'Информация 5'!J17</f>
        <v>6368.8</v>
      </c>
    </row>
    <row r="52" spans="1:5" ht="15.75" x14ac:dyDescent="0.25">
      <c r="A52" s="68"/>
      <c r="B52" s="8">
        <v>2021</v>
      </c>
      <c r="C52" s="3">
        <f t="shared" ref="C52" si="2">SUM(D52:E52)</f>
        <v>42817.7</v>
      </c>
      <c r="D52" s="3">
        <f>'Информация 5'!K16</f>
        <v>30912.199999999997</v>
      </c>
      <c r="E52" s="3">
        <f>'Информация 5'!K17</f>
        <v>11905.5</v>
      </c>
    </row>
    <row r="53" spans="1:5" ht="15.75" x14ac:dyDescent="0.25">
      <c r="A53" s="68"/>
      <c r="B53" s="8">
        <v>2022</v>
      </c>
      <c r="C53" s="3">
        <f>SUM(D53:E53)</f>
        <v>40111.5</v>
      </c>
      <c r="D53" s="3">
        <f>'Информация 5'!L16</f>
        <v>26159.8</v>
      </c>
      <c r="E53" s="3">
        <f>'Информация 5'!L17</f>
        <v>13951.7</v>
      </c>
    </row>
    <row r="54" spans="1:5" ht="15.75" x14ac:dyDescent="0.25">
      <c r="A54" s="68"/>
      <c r="B54" s="8">
        <v>2023</v>
      </c>
      <c r="C54" s="3">
        <f>SUM(D54:E54)</f>
        <v>20056.84</v>
      </c>
      <c r="D54" s="3">
        <f>'Информация 5'!M16</f>
        <v>15293.04</v>
      </c>
      <c r="E54" s="3">
        <f>'Информация 5'!M17</f>
        <v>4763.8</v>
      </c>
    </row>
    <row r="55" spans="1:5" ht="15.75" x14ac:dyDescent="0.25">
      <c r="A55" s="68"/>
      <c r="B55" s="8">
        <v>2024</v>
      </c>
      <c r="C55" s="3">
        <f>SUM(D55:E55)</f>
        <v>19076.84</v>
      </c>
      <c r="D55" s="3">
        <f>'Информация 5'!N16</f>
        <v>14313.04</v>
      </c>
      <c r="E55" s="3">
        <f>'Информация 5'!N17</f>
        <v>4763.8</v>
      </c>
    </row>
    <row r="56" spans="1:5" ht="15.75" x14ac:dyDescent="0.25">
      <c r="A56" s="109"/>
      <c r="B56" s="8" t="s">
        <v>21</v>
      </c>
      <c r="C56" s="3">
        <f>SUM(C47:C55)</f>
        <v>329770.25</v>
      </c>
      <c r="D56" s="3">
        <f>SUM(D47:D55)</f>
        <v>203989.34999999998</v>
      </c>
      <c r="E56" s="3">
        <f>SUM(E47:E55)</f>
        <v>125780.90000000001</v>
      </c>
    </row>
    <row r="57" spans="1:5" ht="35.25" customHeight="1" x14ac:dyDescent="0.25">
      <c r="A57" s="63" t="s">
        <v>24</v>
      </c>
      <c r="B57" s="66" t="s">
        <v>29</v>
      </c>
      <c r="C57" s="66"/>
      <c r="D57" s="66"/>
      <c r="E57" s="66"/>
    </row>
    <row r="58" spans="1:5" ht="62.25" customHeight="1" x14ac:dyDescent="0.25">
      <c r="A58" s="64"/>
      <c r="B58" s="66" t="s">
        <v>30</v>
      </c>
      <c r="C58" s="66"/>
      <c r="D58" s="66"/>
      <c r="E58" s="66"/>
    </row>
    <row r="59" spans="1:5" ht="76.5" customHeight="1" x14ac:dyDescent="0.25">
      <c r="A59" s="64"/>
      <c r="B59" s="66" t="s">
        <v>269</v>
      </c>
      <c r="C59" s="66"/>
      <c r="D59" s="66"/>
      <c r="E59" s="66"/>
    </row>
    <row r="60" spans="1:5" ht="100.5" customHeight="1" x14ac:dyDescent="0.25">
      <c r="A60" s="64"/>
      <c r="B60" s="66" t="s">
        <v>31</v>
      </c>
      <c r="C60" s="66"/>
      <c r="D60" s="66"/>
      <c r="E60" s="66"/>
    </row>
    <row r="61" spans="1:5" ht="15.75" x14ac:dyDescent="0.25">
      <c r="A61" s="64"/>
      <c r="B61" s="66" t="s">
        <v>32</v>
      </c>
      <c r="C61" s="66"/>
      <c r="D61" s="66"/>
      <c r="E61" s="66"/>
    </row>
    <row r="62" spans="1:5" ht="51.75" customHeight="1" x14ac:dyDescent="0.25">
      <c r="A62" s="64"/>
      <c r="B62" s="66" t="s">
        <v>25</v>
      </c>
      <c r="C62" s="66"/>
      <c r="D62" s="66"/>
      <c r="E62" s="66"/>
    </row>
    <row r="63" spans="1:5" x14ac:dyDescent="0.25">
      <c r="A63" s="12"/>
    </row>
    <row r="64" spans="1:5" x14ac:dyDescent="0.25">
      <c r="D64" s="51" t="s">
        <v>497</v>
      </c>
      <c r="E64" s="51"/>
    </row>
    <row r="65" spans="1:5" x14ac:dyDescent="0.25">
      <c r="D65" s="52" t="s">
        <v>494</v>
      </c>
      <c r="E65" s="51"/>
    </row>
    <row r="66" spans="1:5" x14ac:dyDescent="0.25">
      <c r="D66" s="52" t="s">
        <v>495</v>
      </c>
      <c r="E66" s="51"/>
    </row>
    <row r="67" spans="1:5" x14ac:dyDescent="0.25">
      <c r="D67" s="1" t="s">
        <v>496</v>
      </c>
    </row>
    <row r="68" spans="1:5" x14ac:dyDescent="0.25">
      <c r="A68" s="12"/>
    </row>
    <row r="69" spans="1:5" ht="16.5" x14ac:dyDescent="0.25">
      <c r="A69" s="75" t="s">
        <v>5</v>
      </c>
      <c r="B69" s="76"/>
      <c r="C69" s="76"/>
      <c r="D69" s="76"/>
      <c r="E69" s="76"/>
    </row>
    <row r="70" spans="1:5" x14ac:dyDescent="0.25">
      <c r="A70" s="77" t="s">
        <v>418</v>
      </c>
      <c r="B70" s="78"/>
      <c r="C70" s="78"/>
      <c r="D70" s="78"/>
      <c r="E70" s="78"/>
    </row>
    <row r="72" spans="1:5" ht="47.25" x14ac:dyDescent="0.25">
      <c r="A72" s="7" t="s">
        <v>35</v>
      </c>
      <c r="B72" s="79" t="s">
        <v>7</v>
      </c>
      <c r="C72" s="80"/>
      <c r="D72" s="80"/>
      <c r="E72" s="80"/>
    </row>
    <row r="73" spans="1:5" ht="31.5" x14ac:dyDescent="0.25">
      <c r="A73" s="7" t="s">
        <v>36</v>
      </c>
      <c r="B73" s="66" t="s">
        <v>64</v>
      </c>
      <c r="C73" s="80"/>
      <c r="D73" s="80"/>
      <c r="E73" s="80"/>
    </row>
    <row r="74" spans="1:5" ht="63" x14ac:dyDescent="0.25">
      <c r="A74" s="7" t="s">
        <v>38</v>
      </c>
      <c r="B74" s="79" t="s">
        <v>37</v>
      </c>
      <c r="C74" s="80"/>
      <c r="D74" s="80"/>
      <c r="E74" s="80"/>
    </row>
    <row r="75" spans="1:5" ht="53.25" customHeight="1" x14ac:dyDescent="0.25">
      <c r="A75" s="7" t="s">
        <v>39</v>
      </c>
      <c r="B75" s="79" t="s">
        <v>167</v>
      </c>
      <c r="C75" s="80"/>
      <c r="D75" s="80"/>
      <c r="E75" s="80"/>
    </row>
    <row r="76" spans="1:5" ht="15.75" customHeight="1" x14ac:dyDescent="0.25">
      <c r="A76" s="67" t="s">
        <v>40</v>
      </c>
      <c r="B76" s="69" t="s">
        <v>239</v>
      </c>
      <c r="C76" s="70"/>
      <c r="D76" s="70"/>
      <c r="E76" s="71"/>
    </row>
    <row r="77" spans="1:5" ht="63" customHeight="1" x14ac:dyDescent="0.25">
      <c r="A77" s="95"/>
      <c r="B77" s="69" t="s">
        <v>240</v>
      </c>
      <c r="C77" s="82"/>
      <c r="D77" s="82"/>
      <c r="E77" s="83"/>
    </row>
    <row r="78" spans="1:5" ht="32.25" customHeight="1" x14ac:dyDescent="0.25">
      <c r="A78" s="67" t="s">
        <v>41</v>
      </c>
      <c r="B78" s="69" t="s">
        <v>42</v>
      </c>
      <c r="C78" s="70"/>
      <c r="D78" s="70"/>
      <c r="E78" s="71"/>
    </row>
    <row r="79" spans="1:5" ht="63.75" customHeight="1" x14ac:dyDescent="0.25">
      <c r="A79" s="68"/>
      <c r="B79" s="69" t="s">
        <v>82</v>
      </c>
      <c r="C79" s="70"/>
      <c r="D79" s="70"/>
      <c r="E79" s="71"/>
    </row>
    <row r="80" spans="1:5" ht="51.75" customHeight="1" x14ac:dyDescent="0.25">
      <c r="A80" s="81"/>
      <c r="B80" s="69" t="s">
        <v>241</v>
      </c>
      <c r="C80" s="82"/>
      <c r="D80" s="82"/>
      <c r="E80" s="83"/>
    </row>
    <row r="81" spans="1:8" ht="63.75" customHeight="1" x14ac:dyDescent="0.25">
      <c r="A81" s="81"/>
      <c r="B81" s="69" t="s">
        <v>242</v>
      </c>
      <c r="C81" s="82"/>
      <c r="D81" s="82"/>
      <c r="E81" s="83"/>
    </row>
    <row r="82" spans="1:8" ht="79.5" customHeight="1" x14ac:dyDescent="0.25">
      <c r="A82" s="81"/>
      <c r="B82" s="69" t="s">
        <v>503</v>
      </c>
      <c r="C82" s="82"/>
      <c r="D82" s="82"/>
      <c r="E82" s="83"/>
    </row>
    <row r="83" spans="1:8" ht="60" customHeight="1" x14ac:dyDescent="0.25">
      <c r="A83" s="81"/>
      <c r="B83" s="69" t="s">
        <v>243</v>
      </c>
      <c r="C83" s="82"/>
      <c r="D83" s="82"/>
      <c r="E83" s="83"/>
    </row>
    <row r="84" spans="1:8" ht="82.5" customHeight="1" x14ac:dyDescent="0.25">
      <c r="A84" s="95"/>
      <c r="B84" s="72" t="s">
        <v>244</v>
      </c>
      <c r="C84" s="84"/>
      <c r="D84" s="84"/>
      <c r="E84" s="85"/>
    </row>
    <row r="85" spans="1:8" ht="63" customHeight="1" x14ac:dyDescent="0.25">
      <c r="A85" s="7" t="s">
        <v>13</v>
      </c>
      <c r="B85" s="61" t="s">
        <v>492</v>
      </c>
      <c r="C85" s="62"/>
      <c r="D85" s="62"/>
      <c r="E85" s="62"/>
    </row>
    <row r="86" spans="1:8" ht="15.75" x14ac:dyDescent="0.25">
      <c r="A86" s="63" t="s">
        <v>43</v>
      </c>
      <c r="B86" s="65" t="s">
        <v>18</v>
      </c>
      <c r="C86" s="8" t="s">
        <v>19</v>
      </c>
      <c r="D86" s="65" t="s">
        <v>22</v>
      </c>
      <c r="E86" s="65"/>
    </row>
    <row r="87" spans="1:8" ht="78.75" x14ac:dyDescent="0.25">
      <c r="A87" s="64"/>
      <c r="B87" s="65"/>
      <c r="C87" s="8" t="s">
        <v>20</v>
      </c>
      <c r="D87" s="8" t="s">
        <v>27</v>
      </c>
      <c r="E87" s="8" t="s">
        <v>28</v>
      </c>
    </row>
    <row r="88" spans="1:8" ht="15.75" x14ac:dyDescent="0.25">
      <c r="A88" s="64"/>
      <c r="B88" s="8">
        <v>2016</v>
      </c>
      <c r="C88" s="2">
        <f>SUM(E88+D88)</f>
        <v>6667</v>
      </c>
      <c r="D88" s="3">
        <v>5280</v>
      </c>
      <c r="E88" s="4">
        <v>1387</v>
      </c>
      <c r="F88" s="1" t="s">
        <v>66</v>
      </c>
      <c r="G88" s="1">
        <v>730</v>
      </c>
      <c r="H88" s="1">
        <v>1110070650</v>
      </c>
    </row>
    <row r="89" spans="1:8" ht="15.75" x14ac:dyDescent="0.25">
      <c r="A89" s="64"/>
      <c r="B89" s="8">
        <v>2017</v>
      </c>
      <c r="C89" s="2">
        <f t="shared" ref="C89:C95" si="3">SUM(E89+D89)</f>
        <v>4661</v>
      </c>
      <c r="D89" s="3">
        <v>4661</v>
      </c>
      <c r="E89" s="4">
        <v>0</v>
      </c>
    </row>
    <row r="90" spans="1:8" ht="15.75" x14ac:dyDescent="0.25">
      <c r="A90" s="64"/>
      <c r="B90" s="8">
        <v>2018</v>
      </c>
      <c r="C90" s="2">
        <f t="shared" si="3"/>
        <v>4000</v>
      </c>
      <c r="D90" s="3">
        <v>4000</v>
      </c>
      <c r="E90" s="4">
        <v>0</v>
      </c>
    </row>
    <row r="91" spans="1:8" ht="15.75" x14ac:dyDescent="0.25">
      <c r="A91" s="64"/>
      <c r="B91" s="8">
        <v>2019</v>
      </c>
      <c r="C91" s="2">
        <f t="shared" si="3"/>
        <v>4000</v>
      </c>
      <c r="D91" s="3">
        <f>'Информация 5'!I19</f>
        <v>4000</v>
      </c>
      <c r="E91" s="4">
        <f>'Информация 5'!I20</f>
        <v>0</v>
      </c>
    </row>
    <row r="92" spans="1:8" ht="15.75" x14ac:dyDescent="0.25">
      <c r="A92" s="64"/>
      <c r="B92" s="8">
        <v>2020</v>
      </c>
      <c r="C92" s="2">
        <f t="shared" ref="C92:C93" si="4">SUM(E92+D92)</f>
        <v>2301.1999999999998</v>
      </c>
      <c r="D92" s="3">
        <f>'Информация 5'!J19</f>
        <v>2301.1999999999998</v>
      </c>
      <c r="E92" s="4">
        <f>'Информация 5'!J20</f>
        <v>0</v>
      </c>
    </row>
    <row r="93" spans="1:8" ht="15.75" x14ac:dyDescent="0.25">
      <c r="A93" s="64"/>
      <c r="B93" s="8">
        <v>2021</v>
      </c>
      <c r="C93" s="2">
        <f t="shared" si="4"/>
        <v>731.9</v>
      </c>
      <c r="D93" s="3">
        <f>'Информация 5'!K19</f>
        <v>731.9</v>
      </c>
      <c r="E93" s="4">
        <f>'Информация 5'!K20</f>
        <v>0</v>
      </c>
    </row>
    <row r="94" spans="1:8" ht="15.75" x14ac:dyDescent="0.25">
      <c r="A94" s="64"/>
      <c r="B94" s="8">
        <v>2022</v>
      </c>
      <c r="C94" s="2">
        <f t="shared" si="3"/>
        <v>568.29999999999995</v>
      </c>
      <c r="D94" s="3">
        <f>'Информация 5'!L19</f>
        <v>568.29999999999995</v>
      </c>
      <c r="E94" s="4">
        <f>'Информация 5'!N20</f>
        <v>0</v>
      </c>
    </row>
    <row r="95" spans="1:8" ht="15.75" x14ac:dyDescent="0.25">
      <c r="A95" s="64"/>
      <c r="B95" s="8">
        <v>2023</v>
      </c>
      <c r="C95" s="2">
        <f t="shared" si="3"/>
        <v>1000</v>
      </c>
      <c r="D95" s="3">
        <f>'Информация 5'!M19</f>
        <v>1000</v>
      </c>
      <c r="E95" s="4">
        <v>0</v>
      </c>
    </row>
    <row r="96" spans="1:8" ht="15.75" x14ac:dyDescent="0.25">
      <c r="A96" s="64"/>
      <c r="B96" s="8">
        <v>2024</v>
      </c>
      <c r="C96" s="2">
        <v>0</v>
      </c>
      <c r="D96" s="3">
        <f>'Информация 5'!N19</f>
        <v>20</v>
      </c>
      <c r="E96" s="4">
        <v>0</v>
      </c>
    </row>
    <row r="97" spans="1:5" ht="15.75" x14ac:dyDescent="0.25">
      <c r="A97" s="64"/>
      <c r="B97" s="8" t="s">
        <v>21</v>
      </c>
      <c r="C97" s="6">
        <f>SUM(C88:C96)</f>
        <v>23929.4</v>
      </c>
      <c r="D97" s="6">
        <f>SUM(D88:D96)</f>
        <v>22562.400000000001</v>
      </c>
      <c r="E97" s="6">
        <f>SUM(E88:E96)</f>
        <v>1387</v>
      </c>
    </row>
    <row r="98" spans="1:5" ht="86.25" customHeight="1" x14ac:dyDescent="0.25">
      <c r="A98" s="63" t="s">
        <v>24</v>
      </c>
      <c r="B98" s="66" t="s">
        <v>45</v>
      </c>
      <c r="C98" s="66"/>
      <c r="D98" s="66"/>
      <c r="E98" s="66"/>
    </row>
    <row r="99" spans="1:5" ht="64.5" customHeight="1" x14ac:dyDescent="0.25">
      <c r="A99" s="64"/>
      <c r="B99" s="66" t="s">
        <v>46</v>
      </c>
      <c r="C99" s="66"/>
      <c r="D99" s="66"/>
      <c r="E99" s="66"/>
    </row>
    <row r="100" spans="1:5" ht="84.75" customHeight="1" x14ac:dyDescent="0.25">
      <c r="A100" s="64"/>
      <c r="B100" s="66" t="s">
        <v>270</v>
      </c>
      <c r="C100" s="66"/>
      <c r="D100" s="66"/>
      <c r="E100" s="66"/>
    </row>
    <row r="101" spans="1:5" ht="14.25" customHeight="1" x14ac:dyDescent="0.25">
      <c r="A101" s="13"/>
      <c r="B101" s="14"/>
      <c r="C101" s="14"/>
      <c r="D101" s="14"/>
      <c r="E101" s="14"/>
    </row>
    <row r="102" spans="1:5" ht="14.25" customHeight="1" x14ac:dyDescent="0.25">
      <c r="D102" s="51" t="s">
        <v>498</v>
      </c>
      <c r="E102" s="51"/>
    </row>
    <row r="103" spans="1:5" ht="14.25" customHeight="1" x14ac:dyDescent="0.25">
      <c r="D103" s="52" t="s">
        <v>494</v>
      </c>
      <c r="E103" s="51"/>
    </row>
    <row r="104" spans="1:5" ht="14.25" customHeight="1" x14ac:dyDescent="0.25">
      <c r="D104" s="52" t="s">
        <v>495</v>
      </c>
      <c r="E104" s="51"/>
    </row>
    <row r="105" spans="1:5" ht="14.25" customHeight="1" x14ac:dyDescent="0.25">
      <c r="D105" s="1" t="s">
        <v>496</v>
      </c>
    </row>
    <row r="106" spans="1:5" ht="14.25" customHeight="1" x14ac:dyDescent="0.25">
      <c r="A106" s="13"/>
      <c r="B106" s="14"/>
      <c r="C106" s="14"/>
      <c r="D106" s="14"/>
      <c r="E106" s="14"/>
    </row>
    <row r="107" spans="1:5" ht="16.5" x14ac:dyDescent="0.25">
      <c r="A107" s="75" t="s">
        <v>5</v>
      </c>
      <c r="B107" s="76"/>
      <c r="C107" s="76"/>
      <c r="D107" s="76"/>
      <c r="E107" s="76"/>
    </row>
    <row r="108" spans="1:5" ht="31.5" customHeight="1" x14ac:dyDescent="0.25">
      <c r="A108" s="77" t="s">
        <v>67</v>
      </c>
      <c r="B108" s="78"/>
      <c r="C108" s="78"/>
      <c r="D108" s="78"/>
      <c r="E108" s="78"/>
    </row>
    <row r="110" spans="1:5" ht="47.25" x14ac:dyDescent="0.25">
      <c r="A110" s="7" t="s">
        <v>35</v>
      </c>
      <c r="B110" s="79" t="s">
        <v>7</v>
      </c>
      <c r="C110" s="80"/>
      <c r="D110" s="80"/>
      <c r="E110" s="80"/>
    </row>
    <row r="111" spans="1:5" ht="31.5" x14ac:dyDescent="0.25">
      <c r="A111" s="7" t="s">
        <v>36</v>
      </c>
      <c r="B111" s="61" t="s">
        <v>37</v>
      </c>
      <c r="C111" s="62"/>
      <c r="D111" s="62"/>
      <c r="E111" s="62"/>
    </row>
    <row r="112" spans="1:5" ht="63" x14ac:dyDescent="0.25">
      <c r="A112" s="7" t="s">
        <v>38</v>
      </c>
      <c r="B112" s="79" t="s">
        <v>37</v>
      </c>
      <c r="C112" s="80"/>
      <c r="D112" s="80"/>
      <c r="E112" s="80"/>
    </row>
    <row r="113" spans="1:5" ht="51" customHeight="1" x14ac:dyDescent="0.25">
      <c r="A113" s="7" t="s">
        <v>39</v>
      </c>
      <c r="B113" s="79" t="s">
        <v>47</v>
      </c>
      <c r="C113" s="80"/>
      <c r="D113" s="80"/>
      <c r="E113" s="80"/>
    </row>
    <row r="114" spans="1:5" ht="61.5" customHeight="1" x14ac:dyDescent="0.25">
      <c r="A114" s="67" t="s">
        <v>40</v>
      </c>
      <c r="B114" s="69" t="s">
        <v>249</v>
      </c>
      <c r="C114" s="70"/>
      <c r="D114" s="70"/>
      <c r="E114" s="71"/>
    </row>
    <row r="115" spans="1:5" ht="32.25" customHeight="1" x14ac:dyDescent="0.25">
      <c r="A115" s="81"/>
      <c r="B115" s="69" t="s">
        <v>250</v>
      </c>
      <c r="C115" s="86"/>
      <c r="D115" s="86"/>
      <c r="E115" s="87"/>
    </row>
    <row r="116" spans="1:5" ht="33" customHeight="1" x14ac:dyDescent="0.25">
      <c r="A116" s="95"/>
      <c r="B116" s="69" t="s">
        <v>251</v>
      </c>
      <c r="C116" s="86"/>
      <c r="D116" s="86"/>
      <c r="E116" s="87"/>
    </row>
    <row r="117" spans="1:5" ht="34.5" customHeight="1" x14ac:dyDescent="0.25">
      <c r="A117" s="67" t="s">
        <v>41</v>
      </c>
      <c r="B117" s="69" t="s">
        <v>48</v>
      </c>
      <c r="C117" s="70"/>
      <c r="D117" s="70"/>
      <c r="E117" s="71"/>
    </row>
    <row r="118" spans="1:5" ht="48" customHeight="1" x14ac:dyDescent="0.25">
      <c r="A118" s="68"/>
      <c r="B118" s="69" t="s">
        <v>217</v>
      </c>
      <c r="C118" s="70"/>
      <c r="D118" s="70"/>
      <c r="E118" s="71"/>
    </row>
    <row r="119" spans="1:5" ht="51.75" customHeight="1" x14ac:dyDescent="0.25">
      <c r="A119" s="68"/>
      <c r="B119" s="69" t="s">
        <v>218</v>
      </c>
      <c r="C119" s="70"/>
      <c r="D119" s="70"/>
      <c r="E119" s="71"/>
    </row>
    <row r="120" spans="1:5" ht="63" customHeight="1" x14ac:dyDescent="0.25">
      <c r="A120" s="81"/>
      <c r="B120" s="69" t="s">
        <v>219</v>
      </c>
      <c r="C120" s="82"/>
      <c r="D120" s="82"/>
      <c r="E120" s="83"/>
    </row>
    <row r="121" spans="1:5" ht="50.25" customHeight="1" x14ac:dyDescent="0.25">
      <c r="A121" s="81"/>
      <c r="B121" s="72" t="s">
        <v>220</v>
      </c>
      <c r="C121" s="84"/>
      <c r="D121" s="84"/>
      <c r="E121" s="85"/>
    </row>
    <row r="122" spans="1:5" ht="45.75" customHeight="1" x14ac:dyDescent="0.25">
      <c r="A122" s="81"/>
      <c r="B122" s="69" t="s">
        <v>221</v>
      </c>
      <c r="C122" s="82"/>
      <c r="D122" s="82"/>
      <c r="E122" s="83"/>
    </row>
    <row r="123" spans="1:5" ht="63.75" customHeight="1" x14ac:dyDescent="0.25">
      <c r="A123" s="81"/>
      <c r="B123" s="69" t="s">
        <v>222</v>
      </c>
      <c r="C123" s="82"/>
      <c r="D123" s="82"/>
      <c r="E123" s="83"/>
    </row>
    <row r="124" spans="1:5" ht="60.75" customHeight="1" x14ac:dyDescent="0.25">
      <c r="A124" s="81"/>
      <c r="B124" s="69" t="s">
        <v>223</v>
      </c>
      <c r="C124" s="82"/>
      <c r="D124" s="82"/>
      <c r="E124" s="83"/>
    </row>
    <row r="125" spans="1:5" ht="34.5" customHeight="1" x14ac:dyDescent="0.25">
      <c r="A125" s="81"/>
      <c r="B125" s="92" t="s">
        <v>224</v>
      </c>
      <c r="C125" s="93"/>
      <c r="D125" s="93"/>
      <c r="E125" s="94"/>
    </row>
    <row r="126" spans="1:5" ht="61.5" customHeight="1" x14ac:dyDescent="0.25">
      <c r="A126" s="81"/>
      <c r="B126" s="69" t="s">
        <v>79</v>
      </c>
      <c r="C126" s="82"/>
      <c r="D126" s="82"/>
      <c r="E126" s="83"/>
    </row>
    <row r="127" spans="1:5" ht="63" customHeight="1" x14ac:dyDescent="0.25">
      <c r="A127" s="7" t="s">
        <v>13</v>
      </c>
      <c r="B127" s="61" t="s">
        <v>492</v>
      </c>
      <c r="C127" s="62"/>
      <c r="D127" s="62"/>
      <c r="E127" s="62"/>
    </row>
    <row r="128" spans="1:5" ht="15.75" x14ac:dyDescent="0.25">
      <c r="A128" s="63" t="s">
        <v>43</v>
      </c>
      <c r="B128" s="65" t="s">
        <v>18</v>
      </c>
      <c r="C128" s="8" t="s">
        <v>19</v>
      </c>
      <c r="D128" s="65" t="s">
        <v>22</v>
      </c>
      <c r="E128" s="65"/>
    </row>
    <row r="129" spans="1:8" ht="78.75" x14ac:dyDescent="0.25">
      <c r="A129" s="64"/>
      <c r="B129" s="65"/>
      <c r="C129" s="8" t="s">
        <v>20</v>
      </c>
      <c r="D129" s="8" t="s">
        <v>27</v>
      </c>
      <c r="E129" s="8" t="s">
        <v>28</v>
      </c>
    </row>
    <row r="130" spans="1:8" ht="15.75" x14ac:dyDescent="0.25">
      <c r="A130" s="64"/>
      <c r="B130" s="8">
        <v>2016</v>
      </c>
      <c r="C130" s="6">
        <f>SUM(D130:E130)</f>
        <v>14704</v>
      </c>
      <c r="D130" s="6">
        <v>3254</v>
      </c>
      <c r="E130" s="6">
        <v>11450</v>
      </c>
      <c r="F130" s="5" t="s">
        <v>68</v>
      </c>
      <c r="G130" s="5">
        <v>511</v>
      </c>
      <c r="H130" s="1">
        <v>1120046010</v>
      </c>
    </row>
    <row r="131" spans="1:8" ht="15.75" x14ac:dyDescent="0.25">
      <c r="A131" s="64"/>
      <c r="B131" s="8">
        <v>2017</v>
      </c>
      <c r="C131" s="6">
        <f>SUM(D131:E131)</f>
        <v>8820.7999999999993</v>
      </c>
      <c r="D131" s="6">
        <v>6466</v>
      </c>
      <c r="E131" s="6">
        <v>2354.8000000000002</v>
      </c>
      <c r="H131" s="1">
        <v>1120042150</v>
      </c>
    </row>
    <row r="132" spans="1:8" ht="15.75" x14ac:dyDescent="0.25">
      <c r="A132" s="64"/>
      <c r="B132" s="8">
        <v>2018</v>
      </c>
      <c r="C132" s="6">
        <f>SUM(D132:E132)</f>
        <v>32546.6</v>
      </c>
      <c r="D132" s="6">
        <v>12696.6</v>
      </c>
      <c r="E132" s="6">
        <v>19850</v>
      </c>
      <c r="F132" s="5" t="s">
        <v>69</v>
      </c>
      <c r="G132" s="5">
        <v>540</v>
      </c>
      <c r="H132" s="1">
        <v>1120046200</v>
      </c>
    </row>
    <row r="133" spans="1:8" ht="15.75" x14ac:dyDescent="0.25">
      <c r="A133" s="64"/>
      <c r="B133" s="8">
        <v>2019</v>
      </c>
      <c r="C133" s="6">
        <f t="shared" ref="C133:C138" si="5">SUM(D133:E133)</f>
        <v>62193.8</v>
      </c>
      <c r="D133" s="6">
        <f>'Информация 5'!I25</f>
        <v>13208.3</v>
      </c>
      <c r="E133" s="6">
        <f>'Информация 5'!I26</f>
        <v>48985.5</v>
      </c>
    </row>
    <row r="134" spans="1:8" ht="15.75" x14ac:dyDescent="0.25">
      <c r="A134" s="64"/>
      <c r="B134" s="8">
        <v>2020</v>
      </c>
      <c r="C134" s="6">
        <f t="shared" ref="C134:C135" si="6">SUM(D134:E134)</f>
        <v>18697.3</v>
      </c>
      <c r="D134" s="6">
        <f>'Информация 5'!J25</f>
        <v>12328.5</v>
      </c>
      <c r="E134" s="6">
        <f>'Информация 5'!J26</f>
        <v>6368.8</v>
      </c>
    </row>
    <row r="135" spans="1:8" ht="15.75" x14ac:dyDescent="0.25">
      <c r="A135" s="64"/>
      <c r="B135" s="8">
        <v>2021</v>
      </c>
      <c r="C135" s="6">
        <f t="shared" si="6"/>
        <v>24863.5</v>
      </c>
      <c r="D135" s="6">
        <f>'Информация 5'!K25</f>
        <v>12958</v>
      </c>
      <c r="E135" s="6">
        <f>'Информация 5'!K26</f>
        <v>11905.5</v>
      </c>
    </row>
    <row r="136" spans="1:8" ht="15.75" x14ac:dyDescent="0.25">
      <c r="A136" s="64"/>
      <c r="B136" s="8">
        <v>2022</v>
      </c>
      <c r="C136" s="6">
        <f t="shared" si="5"/>
        <v>27285</v>
      </c>
      <c r="D136" s="6">
        <f>'Информация 5'!L25</f>
        <v>14085.4</v>
      </c>
      <c r="E136" s="6">
        <f>'Информация 5'!L26</f>
        <v>13199.6</v>
      </c>
    </row>
    <row r="137" spans="1:8" ht="15.75" x14ac:dyDescent="0.25">
      <c r="A137" s="64"/>
      <c r="B137" s="8">
        <v>2023</v>
      </c>
      <c r="C137" s="6">
        <f t="shared" si="5"/>
        <v>11263.8</v>
      </c>
      <c r="D137" s="6">
        <f>'Информация 5'!M25</f>
        <v>6500</v>
      </c>
      <c r="E137" s="6">
        <f>'Информация 5'!M26</f>
        <v>4763.8</v>
      </c>
    </row>
    <row r="138" spans="1:8" ht="15.75" x14ac:dyDescent="0.25">
      <c r="A138" s="64"/>
      <c r="B138" s="8">
        <v>2024</v>
      </c>
      <c r="C138" s="6">
        <f t="shared" si="5"/>
        <v>11263.8</v>
      </c>
      <c r="D138" s="6">
        <f>'Информация 5'!N25</f>
        <v>6500</v>
      </c>
      <c r="E138" s="6">
        <f>'Информация 5'!N26</f>
        <v>4763.8</v>
      </c>
    </row>
    <row r="139" spans="1:8" ht="15.75" x14ac:dyDescent="0.25">
      <c r="A139" s="64"/>
      <c r="B139" s="8" t="s">
        <v>21</v>
      </c>
      <c r="C139" s="15">
        <f>SUM(C130:C138)</f>
        <v>211638.59999999998</v>
      </c>
      <c r="D139" s="15">
        <f>SUM(D130:D138)</f>
        <v>87996.799999999988</v>
      </c>
      <c r="E139" s="15">
        <f>SUM(E130:E138)</f>
        <v>123641.80000000002</v>
      </c>
    </row>
    <row r="140" spans="1:8" ht="66.75" customHeight="1" x14ac:dyDescent="0.25">
      <c r="A140" s="63" t="s">
        <v>24</v>
      </c>
      <c r="B140" s="61" t="s">
        <v>49</v>
      </c>
      <c r="C140" s="61"/>
      <c r="D140" s="61"/>
      <c r="E140" s="61"/>
    </row>
    <row r="141" spans="1:8" ht="48" customHeight="1" x14ac:dyDescent="0.25">
      <c r="A141" s="64"/>
      <c r="B141" s="66" t="s">
        <v>50</v>
      </c>
      <c r="C141" s="66"/>
      <c r="D141" s="66"/>
      <c r="E141" s="66"/>
    </row>
    <row r="142" spans="1:8" ht="29.25" customHeight="1" x14ac:dyDescent="0.25">
      <c r="A142" s="90"/>
      <c r="B142" s="88" t="s">
        <v>80</v>
      </c>
      <c r="C142" s="89"/>
      <c r="D142" s="89"/>
      <c r="E142" s="89"/>
    </row>
    <row r="143" spans="1:8" ht="66" customHeight="1" x14ac:dyDescent="0.25">
      <c r="A143" s="90"/>
      <c r="B143" s="66" t="s">
        <v>81</v>
      </c>
      <c r="C143" s="91"/>
      <c r="D143" s="91"/>
      <c r="E143" s="91"/>
    </row>
    <row r="145" spans="1:5" x14ac:dyDescent="0.25">
      <c r="D145" s="51" t="s">
        <v>500</v>
      </c>
      <c r="E145" s="51"/>
    </row>
    <row r="146" spans="1:5" x14ac:dyDescent="0.25">
      <c r="D146" s="52" t="s">
        <v>494</v>
      </c>
      <c r="E146" s="51"/>
    </row>
    <row r="147" spans="1:5" x14ac:dyDescent="0.25">
      <c r="D147" s="52" t="s">
        <v>495</v>
      </c>
      <c r="E147" s="51"/>
    </row>
    <row r="148" spans="1:5" x14ac:dyDescent="0.25">
      <c r="D148" s="1" t="s">
        <v>496</v>
      </c>
    </row>
    <row r="150" spans="1:5" ht="16.5" x14ac:dyDescent="0.25">
      <c r="A150" s="75" t="s">
        <v>5</v>
      </c>
      <c r="B150" s="76"/>
      <c r="C150" s="76"/>
      <c r="D150" s="76"/>
      <c r="E150" s="76"/>
    </row>
    <row r="151" spans="1:5" ht="33.75" customHeight="1" x14ac:dyDescent="0.25">
      <c r="A151" s="77" t="s">
        <v>70</v>
      </c>
      <c r="B151" s="78"/>
      <c r="C151" s="78"/>
      <c r="D151" s="78"/>
      <c r="E151" s="78"/>
    </row>
    <row r="153" spans="1:5" ht="47.25" x14ac:dyDescent="0.25">
      <c r="A153" s="7" t="s">
        <v>35</v>
      </c>
      <c r="B153" s="79" t="s">
        <v>7</v>
      </c>
      <c r="C153" s="80"/>
      <c r="D153" s="80"/>
      <c r="E153" s="80"/>
    </row>
    <row r="154" spans="1:5" ht="31.5" x14ac:dyDescent="0.25">
      <c r="A154" s="7" t="s">
        <v>36</v>
      </c>
      <c r="B154" s="61" t="s">
        <v>64</v>
      </c>
      <c r="C154" s="62"/>
      <c r="D154" s="62"/>
      <c r="E154" s="62"/>
    </row>
    <row r="155" spans="1:5" ht="63" x14ac:dyDescent="0.25">
      <c r="A155" s="7" t="s">
        <v>38</v>
      </c>
      <c r="B155" s="79" t="s">
        <v>37</v>
      </c>
      <c r="C155" s="80"/>
      <c r="D155" s="80"/>
      <c r="E155" s="80"/>
    </row>
    <row r="156" spans="1:5" ht="50.25" customHeight="1" x14ac:dyDescent="0.25">
      <c r="A156" s="7" t="s">
        <v>39</v>
      </c>
      <c r="B156" s="79" t="s">
        <v>196</v>
      </c>
      <c r="C156" s="80"/>
      <c r="D156" s="80"/>
      <c r="E156" s="80"/>
    </row>
    <row r="157" spans="1:5" ht="32.25" customHeight="1" x14ac:dyDescent="0.25">
      <c r="A157" s="67" t="s">
        <v>40</v>
      </c>
      <c r="B157" s="79" t="s">
        <v>51</v>
      </c>
      <c r="C157" s="80"/>
      <c r="D157" s="80"/>
      <c r="E157" s="80"/>
    </row>
    <row r="158" spans="1:5" ht="51" customHeight="1" x14ac:dyDescent="0.25">
      <c r="A158" s="68"/>
      <c r="B158" s="69" t="s">
        <v>258</v>
      </c>
      <c r="C158" s="70"/>
      <c r="D158" s="70"/>
      <c r="E158" s="71"/>
    </row>
    <row r="159" spans="1:5" ht="47.25" customHeight="1" x14ac:dyDescent="0.25">
      <c r="A159" s="68"/>
      <c r="B159" s="69" t="s">
        <v>259</v>
      </c>
      <c r="C159" s="70"/>
      <c r="D159" s="70"/>
      <c r="E159" s="71"/>
    </row>
    <row r="160" spans="1:5" ht="48.75" customHeight="1" x14ac:dyDescent="0.25">
      <c r="A160" s="81"/>
      <c r="B160" s="69" t="s">
        <v>260</v>
      </c>
      <c r="C160" s="86"/>
      <c r="D160" s="86"/>
      <c r="E160" s="87"/>
    </row>
    <row r="161" spans="1:10" ht="30.75" customHeight="1" x14ac:dyDescent="0.25">
      <c r="A161" s="68" t="s">
        <v>41</v>
      </c>
      <c r="B161" s="79" t="s">
        <v>253</v>
      </c>
      <c r="C161" s="80"/>
      <c r="D161" s="80"/>
      <c r="E161" s="80"/>
    </row>
    <row r="162" spans="1:10" ht="30.75" customHeight="1" x14ac:dyDescent="0.25">
      <c r="A162" s="68"/>
      <c r="B162" s="72" t="s">
        <v>254</v>
      </c>
      <c r="C162" s="73"/>
      <c r="D162" s="73"/>
      <c r="E162" s="74"/>
    </row>
    <row r="163" spans="1:10" ht="45.75" customHeight="1" x14ac:dyDescent="0.25">
      <c r="A163" s="68"/>
      <c r="B163" s="69" t="s">
        <v>255</v>
      </c>
      <c r="C163" s="70"/>
      <c r="D163" s="70"/>
      <c r="E163" s="71"/>
    </row>
    <row r="164" spans="1:10" ht="48" customHeight="1" x14ac:dyDescent="0.25">
      <c r="A164" s="81"/>
      <c r="B164" s="69" t="s">
        <v>256</v>
      </c>
      <c r="C164" s="82"/>
      <c r="D164" s="82"/>
      <c r="E164" s="83"/>
    </row>
    <row r="165" spans="1:10" ht="34.5" customHeight="1" x14ac:dyDescent="0.25">
      <c r="A165" s="81"/>
      <c r="B165" s="69" t="s">
        <v>257</v>
      </c>
      <c r="C165" s="82"/>
      <c r="D165" s="82"/>
      <c r="E165" s="83"/>
    </row>
    <row r="166" spans="1:10" ht="50.25" customHeight="1" x14ac:dyDescent="0.25">
      <c r="A166" s="81"/>
      <c r="B166" s="72" t="s">
        <v>261</v>
      </c>
      <c r="C166" s="84"/>
      <c r="D166" s="84"/>
      <c r="E166" s="85"/>
    </row>
    <row r="167" spans="1:10" ht="80.25" customHeight="1" x14ac:dyDescent="0.25">
      <c r="A167" s="81"/>
      <c r="B167" s="69" t="s">
        <v>262</v>
      </c>
      <c r="C167" s="82"/>
      <c r="D167" s="82"/>
      <c r="E167" s="83"/>
    </row>
    <row r="168" spans="1:10" ht="63" customHeight="1" x14ac:dyDescent="0.25">
      <c r="A168" s="7" t="s">
        <v>13</v>
      </c>
      <c r="B168" s="61" t="s">
        <v>492</v>
      </c>
      <c r="C168" s="62"/>
      <c r="D168" s="62"/>
      <c r="E168" s="62"/>
    </row>
    <row r="169" spans="1:10" ht="15.75" x14ac:dyDescent="0.25">
      <c r="A169" s="63" t="s">
        <v>43</v>
      </c>
      <c r="B169" s="65" t="s">
        <v>18</v>
      </c>
      <c r="C169" s="8" t="s">
        <v>19</v>
      </c>
      <c r="D169" s="65" t="s">
        <v>22</v>
      </c>
      <c r="E169" s="65"/>
    </row>
    <row r="170" spans="1:10" ht="78.75" x14ac:dyDescent="0.25">
      <c r="A170" s="64"/>
      <c r="B170" s="65"/>
      <c r="C170" s="8" t="s">
        <v>20</v>
      </c>
      <c r="D170" s="8" t="s">
        <v>27</v>
      </c>
      <c r="E170" s="8" t="s">
        <v>28</v>
      </c>
    </row>
    <row r="171" spans="1:10" ht="15.75" x14ac:dyDescent="0.25">
      <c r="A171" s="64"/>
      <c r="B171" s="8">
        <v>2016</v>
      </c>
      <c r="C171" s="3">
        <f t="shared" ref="C171:C176" si="7">SUM(D171+E171)</f>
        <v>4500</v>
      </c>
      <c r="D171" s="3">
        <f>2175+2325</f>
        <v>4500</v>
      </c>
      <c r="E171" s="3">
        <v>0</v>
      </c>
      <c r="F171" s="1" t="s">
        <v>71</v>
      </c>
      <c r="G171" s="1" t="s">
        <v>73</v>
      </c>
      <c r="J171" s="1">
        <v>1130010400</v>
      </c>
    </row>
    <row r="172" spans="1:10" ht="15.75" x14ac:dyDescent="0.25">
      <c r="A172" s="64"/>
      <c r="B172" s="8">
        <v>2017</v>
      </c>
      <c r="C172" s="3">
        <f t="shared" si="7"/>
        <v>8782.9</v>
      </c>
      <c r="D172" s="3">
        <v>8782.9</v>
      </c>
      <c r="E172" s="3">
        <v>0</v>
      </c>
      <c r="F172" s="1" t="s">
        <v>72</v>
      </c>
      <c r="G172" s="1">
        <v>831</v>
      </c>
      <c r="H172" s="1">
        <v>9000</v>
      </c>
      <c r="J172" s="1">
        <v>1130070660</v>
      </c>
    </row>
    <row r="173" spans="1:10" ht="15.75" x14ac:dyDescent="0.25">
      <c r="A173" s="64"/>
      <c r="B173" s="8">
        <v>2018</v>
      </c>
      <c r="C173" s="3">
        <f t="shared" si="7"/>
        <v>9216.5</v>
      </c>
      <c r="D173" s="3">
        <v>9216.5</v>
      </c>
      <c r="E173" s="3">
        <v>0</v>
      </c>
    </row>
    <row r="174" spans="1:10" ht="15.75" x14ac:dyDescent="0.25">
      <c r="A174" s="64"/>
      <c r="B174" s="8">
        <v>2019</v>
      </c>
      <c r="C174" s="3">
        <f t="shared" si="7"/>
        <v>11328.87</v>
      </c>
      <c r="D174" s="3">
        <f>'Информация 5'!I43</f>
        <v>11328.87</v>
      </c>
      <c r="E174" s="3">
        <f>'Информация 5'!I44</f>
        <v>0</v>
      </c>
    </row>
    <row r="175" spans="1:10" ht="15.75" x14ac:dyDescent="0.25">
      <c r="A175" s="64"/>
      <c r="B175" s="8">
        <v>2020</v>
      </c>
      <c r="C175" s="3">
        <f t="shared" si="7"/>
        <v>15287.4</v>
      </c>
      <c r="D175" s="3">
        <f>'Информация 5'!J43</f>
        <v>15287.4</v>
      </c>
      <c r="E175" s="3">
        <f>'Информация 5'!J44</f>
        <v>0</v>
      </c>
    </row>
    <row r="176" spans="1:10" ht="15.75" x14ac:dyDescent="0.25">
      <c r="A176" s="64"/>
      <c r="B176" s="8">
        <v>2021</v>
      </c>
      <c r="C176" s="3">
        <f t="shared" si="7"/>
        <v>17222.3</v>
      </c>
      <c r="D176" s="3">
        <f>'Информация 5'!K43</f>
        <v>17222.3</v>
      </c>
      <c r="E176" s="3">
        <f>'Информация 5'!K44</f>
        <v>0</v>
      </c>
    </row>
    <row r="177" spans="1:5" ht="15.75" x14ac:dyDescent="0.25">
      <c r="A177" s="64"/>
      <c r="B177" s="8">
        <v>2022</v>
      </c>
      <c r="C177" s="3">
        <f>SUM(D177+E177)</f>
        <v>12258.2</v>
      </c>
      <c r="D177" s="3">
        <f>'Информация 5'!L43</f>
        <v>11506.1</v>
      </c>
      <c r="E177" s="3">
        <f>'Информация 5'!L44</f>
        <v>752.1</v>
      </c>
    </row>
    <row r="178" spans="1:5" ht="15.75" x14ac:dyDescent="0.25">
      <c r="A178" s="64"/>
      <c r="B178" s="8">
        <v>2023</v>
      </c>
      <c r="C178" s="3">
        <f>SUM(D178+E178)</f>
        <v>7793.04</v>
      </c>
      <c r="D178" s="3">
        <f>'Информация 5'!M43</f>
        <v>7793.04</v>
      </c>
      <c r="E178" s="3">
        <f>'Информация 5'!M44</f>
        <v>0</v>
      </c>
    </row>
    <row r="179" spans="1:5" ht="15.75" x14ac:dyDescent="0.25">
      <c r="A179" s="64"/>
      <c r="B179" s="8">
        <v>2024</v>
      </c>
      <c r="C179" s="3">
        <f>SUM(D179+E179)</f>
        <v>7793.04</v>
      </c>
      <c r="D179" s="3">
        <f>'Информация 5'!N43</f>
        <v>7793.04</v>
      </c>
      <c r="E179" s="3">
        <f>'Информация 5'!N44</f>
        <v>0</v>
      </c>
    </row>
    <row r="180" spans="1:5" ht="15.75" x14ac:dyDescent="0.25">
      <c r="A180" s="64"/>
      <c r="B180" s="8" t="s">
        <v>21</v>
      </c>
      <c r="C180" s="3">
        <f>SUM(C171:C179)</f>
        <v>94182.249999999985</v>
      </c>
      <c r="D180" s="3">
        <f>SUM(D171:D179)</f>
        <v>93430.15</v>
      </c>
      <c r="E180" s="3">
        <f>SUM(E171:E178)</f>
        <v>752.1</v>
      </c>
    </row>
    <row r="181" spans="1:5" ht="32.25" customHeight="1" x14ac:dyDescent="0.25">
      <c r="A181" s="63" t="s">
        <v>24</v>
      </c>
      <c r="B181" s="61" t="s">
        <v>52</v>
      </c>
      <c r="C181" s="61"/>
      <c r="D181" s="61"/>
      <c r="E181" s="61"/>
    </row>
    <row r="182" spans="1:5" ht="77.25" customHeight="1" x14ac:dyDescent="0.25">
      <c r="A182" s="64"/>
      <c r="B182" s="66" t="s">
        <v>53</v>
      </c>
      <c r="C182" s="66"/>
      <c r="D182" s="66"/>
      <c r="E182" s="66"/>
    </row>
    <row r="183" spans="1:5" ht="15" customHeight="1" x14ac:dyDescent="0.25">
      <c r="A183"/>
      <c r="B183" s="16"/>
      <c r="C183" s="17"/>
      <c r="D183" s="17"/>
      <c r="E183" s="17"/>
    </row>
    <row r="184" spans="1:5" ht="15" customHeight="1" x14ac:dyDescent="0.25">
      <c r="D184" s="51" t="s">
        <v>501</v>
      </c>
      <c r="E184" s="51"/>
    </row>
    <row r="185" spans="1:5" ht="15" customHeight="1" x14ac:dyDescent="0.25">
      <c r="D185" s="52" t="s">
        <v>494</v>
      </c>
      <c r="E185" s="51"/>
    </row>
    <row r="186" spans="1:5" ht="15" customHeight="1" x14ac:dyDescent="0.25">
      <c r="D186" s="52" t="s">
        <v>495</v>
      </c>
      <c r="E186" s="51"/>
    </row>
    <row r="187" spans="1:5" ht="15" customHeight="1" x14ac:dyDescent="0.25">
      <c r="D187" s="1" t="s">
        <v>496</v>
      </c>
    </row>
    <row r="188" spans="1:5" ht="15" customHeight="1" x14ac:dyDescent="0.25">
      <c r="A188"/>
      <c r="B188" s="16"/>
      <c r="C188" s="17"/>
      <c r="D188" s="17"/>
      <c r="E188" s="17"/>
    </row>
    <row r="189" spans="1:5" ht="16.5" x14ac:dyDescent="0.25">
      <c r="A189" s="75" t="s">
        <v>5</v>
      </c>
      <c r="B189" s="76"/>
      <c r="C189" s="76"/>
      <c r="D189" s="76"/>
      <c r="E189" s="76"/>
    </row>
    <row r="190" spans="1:5" x14ac:dyDescent="0.25">
      <c r="A190" s="77" t="s">
        <v>74</v>
      </c>
      <c r="B190" s="78"/>
      <c r="C190" s="78"/>
      <c r="D190" s="78"/>
      <c r="E190" s="78"/>
    </row>
    <row r="192" spans="1:5" ht="47.25" x14ac:dyDescent="0.25">
      <c r="A192" s="7" t="s">
        <v>35</v>
      </c>
      <c r="B192" s="79" t="s">
        <v>91</v>
      </c>
      <c r="C192" s="80"/>
      <c r="D192" s="80"/>
      <c r="E192" s="80"/>
    </row>
    <row r="193" spans="1:5" ht="31.5" x14ac:dyDescent="0.25">
      <c r="A193" s="7" t="s">
        <v>36</v>
      </c>
      <c r="B193" s="79" t="s">
        <v>63</v>
      </c>
      <c r="C193" s="80"/>
      <c r="D193" s="80"/>
      <c r="E193" s="80"/>
    </row>
    <row r="194" spans="1:5" ht="63" x14ac:dyDescent="0.25">
      <c r="A194" s="7" t="s">
        <v>38</v>
      </c>
      <c r="B194" s="79" t="s">
        <v>37</v>
      </c>
      <c r="C194" s="80"/>
      <c r="D194" s="80"/>
      <c r="E194" s="80"/>
    </row>
    <row r="195" spans="1:5" ht="31.5" customHeight="1" x14ac:dyDescent="0.25">
      <c r="A195" s="7" t="s">
        <v>39</v>
      </c>
      <c r="B195" s="69" t="s">
        <v>188</v>
      </c>
      <c r="C195" s="70"/>
      <c r="D195" s="70"/>
      <c r="E195" s="71"/>
    </row>
    <row r="196" spans="1:5" ht="47.25" customHeight="1" x14ac:dyDescent="0.25">
      <c r="A196" s="67" t="s">
        <v>40</v>
      </c>
      <c r="B196" s="106" t="s">
        <v>263</v>
      </c>
      <c r="C196" s="107"/>
      <c r="D196" s="107"/>
      <c r="E196" s="108"/>
    </row>
    <row r="197" spans="1:5" ht="36" customHeight="1" x14ac:dyDescent="0.25">
      <c r="A197" s="68"/>
      <c r="B197" s="69" t="s">
        <v>264</v>
      </c>
      <c r="C197" s="70"/>
      <c r="D197" s="70"/>
      <c r="E197" s="71"/>
    </row>
    <row r="198" spans="1:5" ht="49.5" customHeight="1" x14ac:dyDescent="0.25">
      <c r="A198" s="67" t="s">
        <v>41</v>
      </c>
      <c r="B198" s="69" t="s">
        <v>267</v>
      </c>
      <c r="C198" s="70"/>
      <c r="D198" s="70"/>
      <c r="E198" s="71"/>
    </row>
    <row r="199" spans="1:5" ht="49.5" customHeight="1" x14ac:dyDescent="0.25">
      <c r="A199" s="68"/>
      <c r="B199" s="69" t="s">
        <v>84</v>
      </c>
      <c r="C199" s="70"/>
      <c r="D199" s="70"/>
      <c r="E199" s="71"/>
    </row>
    <row r="200" spans="1:5" ht="53.25" customHeight="1" x14ac:dyDescent="0.25">
      <c r="A200" s="81"/>
      <c r="B200" s="69" t="s">
        <v>85</v>
      </c>
      <c r="C200" s="82"/>
      <c r="D200" s="82"/>
      <c r="E200" s="83"/>
    </row>
    <row r="201" spans="1:5" ht="36.75" customHeight="1" x14ac:dyDescent="0.25">
      <c r="A201" s="81"/>
      <c r="B201" s="69" t="s">
        <v>86</v>
      </c>
      <c r="C201" s="82"/>
      <c r="D201" s="82"/>
      <c r="E201" s="83"/>
    </row>
    <row r="202" spans="1:5" ht="59.25" customHeight="1" x14ac:dyDescent="0.25">
      <c r="A202" s="81"/>
      <c r="B202" s="72" t="s">
        <v>87</v>
      </c>
      <c r="C202" s="84"/>
      <c r="D202" s="84"/>
      <c r="E202" s="85"/>
    </row>
    <row r="203" spans="1:5" ht="51.75" customHeight="1" x14ac:dyDescent="0.25">
      <c r="A203" s="81"/>
      <c r="B203" s="69" t="s">
        <v>88</v>
      </c>
      <c r="C203" s="82"/>
      <c r="D203" s="82"/>
      <c r="E203" s="83"/>
    </row>
    <row r="204" spans="1:5" ht="63" customHeight="1" x14ac:dyDescent="0.25">
      <c r="A204" s="7" t="s">
        <v>13</v>
      </c>
      <c r="B204" s="61" t="s">
        <v>492</v>
      </c>
      <c r="C204" s="62"/>
      <c r="D204" s="62"/>
      <c r="E204" s="62"/>
    </row>
    <row r="205" spans="1:5" ht="15.75" x14ac:dyDescent="0.25">
      <c r="A205" s="63" t="s">
        <v>43</v>
      </c>
      <c r="B205" s="65" t="s">
        <v>18</v>
      </c>
      <c r="C205" s="8" t="s">
        <v>19</v>
      </c>
      <c r="D205" s="65" t="s">
        <v>22</v>
      </c>
      <c r="E205" s="65"/>
    </row>
    <row r="206" spans="1:5" ht="78.75" x14ac:dyDescent="0.25">
      <c r="A206" s="64"/>
      <c r="B206" s="65"/>
      <c r="C206" s="8" t="s">
        <v>20</v>
      </c>
      <c r="D206" s="8" t="s">
        <v>27</v>
      </c>
      <c r="E206" s="8" t="s">
        <v>28</v>
      </c>
    </row>
    <row r="207" spans="1:5" ht="15.75" x14ac:dyDescent="0.25">
      <c r="A207" s="64"/>
      <c r="B207" s="8">
        <v>2016</v>
      </c>
      <c r="C207" s="2">
        <f>SUM(D207)</f>
        <v>0</v>
      </c>
      <c r="D207" s="3">
        <v>0</v>
      </c>
      <c r="E207" s="3">
        <v>0</v>
      </c>
    </row>
    <row r="208" spans="1:5" ht="15.75" x14ac:dyDescent="0.25">
      <c r="A208" s="64"/>
      <c r="B208" s="8">
        <v>2017</v>
      </c>
      <c r="C208" s="2">
        <f t="shared" ref="C208:C212" si="8">SUM(D208)</f>
        <v>0</v>
      </c>
      <c r="D208" s="3">
        <v>0</v>
      </c>
      <c r="E208" s="3">
        <v>0</v>
      </c>
    </row>
    <row r="209" spans="1:5" ht="15.75" x14ac:dyDescent="0.25">
      <c r="A209" s="64"/>
      <c r="B209" s="8">
        <v>2018</v>
      </c>
      <c r="C209" s="2">
        <f t="shared" si="8"/>
        <v>0</v>
      </c>
      <c r="D209" s="3">
        <v>0</v>
      </c>
      <c r="E209" s="3">
        <v>0</v>
      </c>
    </row>
    <row r="210" spans="1:5" ht="15.75" x14ac:dyDescent="0.25">
      <c r="A210" s="64"/>
      <c r="B210" s="8">
        <v>2019</v>
      </c>
      <c r="C210" s="2">
        <f t="shared" si="8"/>
        <v>0</v>
      </c>
      <c r="D210" s="3">
        <v>0</v>
      </c>
      <c r="E210" s="3">
        <v>0</v>
      </c>
    </row>
    <row r="211" spans="1:5" ht="15.75" x14ac:dyDescent="0.25">
      <c r="A211" s="64"/>
      <c r="B211" s="8">
        <v>2020</v>
      </c>
      <c r="C211" s="2">
        <f t="shared" si="8"/>
        <v>0</v>
      </c>
      <c r="D211" s="3">
        <v>0</v>
      </c>
      <c r="E211" s="3">
        <v>0</v>
      </c>
    </row>
    <row r="212" spans="1:5" ht="15.75" x14ac:dyDescent="0.25">
      <c r="A212" s="64"/>
      <c r="B212" s="8" t="s">
        <v>21</v>
      </c>
      <c r="C212" s="2">
        <f t="shared" si="8"/>
        <v>0</v>
      </c>
      <c r="D212" s="3">
        <f t="shared" ref="D212" si="9">SUM(D207:D211)</f>
        <v>0</v>
      </c>
      <c r="E212" s="3">
        <f t="shared" ref="E212" si="10">SUM(E207:E211)</f>
        <v>0</v>
      </c>
    </row>
    <row r="213" spans="1:5" ht="30.75" customHeight="1" x14ac:dyDescent="0.25">
      <c r="A213" s="63" t="s">
        <v>24</v>
      </c>
      <c r="B213" s="106" t="s">
        <v>271</v>
      </c>
      <c r="C213" s="107"/>
      <c r="D213" s="107"/>
      <c r="E213" s="108"/>
    </row>
    <row r="214" spans="1:5" ht="35.25" customHeight="1" x14ac:dyDescent="0.25">
      <c r="A214" s="64"/>
      <c r="B214" s="106" t="s">
        <v>89</v>
      </c>
      <c r="C214" s="107"/>
      <c r="D214" s="107"/>
      <c r="E214" s="108"/>
    </row>
    <row r="215" spans="1:5" ht="48" customHeight="1" x14ac:dyDescent="0.25">
      <c r="A215" s="64"/>
      <c r="B215" s="110" t="s">
        <v>90</v>
      </c>
      <c r="C215" s="111"/>
      <c r="D215" s="111"/>
      <c r="E215" s="112"/>
    </row>
    <row r="216" spans="1:5" ht="15" customHeight="1" x14ac:dyDescent="0.25">
      <c r="A216"/>
      <c r="B216" s="16"/>
      <c r="C216" s="17"/>
      <c r="D216" s="17"/>
      <c r="E216" s="17"/>
    </row>
    <row r="217" spans="1:5" ht="15" customHeight="1" x14ac:dyDescent="0.25">
      <c r="D217" s="51" t="s">
        <v>512</v>
      </c>
      <c r="E217" s="51"/>
    </row>
    <row r="218" spans="1:5" ht="15" customHeight="1" x14ac:dyDescent="0.25">
      <c r="D218" s="52" t="s">
        <v>494</v>
      </c>
      <c r="E218" s="51"/>
    </row>
    <row r="219" spans="1:5" ht="15" customHeight="1" x14ac:dyDescent="0.25">
      <c r="D219" s="52" t="s">
        <v>495</v>
      </c>
      <c r="E219" s="51"/>
    </row>
    <row r="220" spans="1:5" ht="15" customHeight="1" x14ac:dyDescent="0.25">
      <c r="D220" s="1" t="s">
        <v>496</v>
      </c>
    </row>
    <row r="221" spans="1:5" ht="15" customHeight="1" x14ac:dyDescent="0.25">
      <c r="A221"/>
      <c r="B221" s="16"/>
      <c r="C221" s="17"/>
      <c r="D221" s="17"/>
      <c r="E221" s="17"/>
    </row>
    <row r="222" spans="1:5" ht="16.5" x14ac:dyDescent="0.25">
      <c r="A222" s="75" t="s">
        <v>5</v>
      </c>
      <c r="B222" s="76"/>
      <c r="C222" s="76"/>
      <c r="D222" s="76"/>
      <c r="E222" s="76"/>
    </row>
    <row r="223" spans="1:5" x14ac:dyDescent="0.25">
      <c r="A223" s="77" t="s">
        <v>15</v>
      </c>
      <c r="B223" s="78"/>
      <c r="C223" s="78"/>
      <c r="D223" s="78"/>
      <c r="E223" s="78"/>
    </row>
    <row r="225" spans="1:5" ht="47.25" customHeight="1" x14ac:dyDescent="0.25">
      <c r="A225" s="7" t="s">
        <v>35</v>
      </c>
      <c r="B225" s="79" t="s">
        <v>7</v>
      </c>
      <c r="C225" s="80"/>
      <c r="D225" s="80"/>
      <c r="E225" s="80"/>
    </row>
    <row r="226" spans="1:5" ht="31.5" x14ac:dyDescent="0.25">
      <c r="A226" s="7" t="s">
        <v>36</v>
      </c>
      <c r="B226" s="61" t="s">
        <v>504</v>
      </c>
      <c r="C226" s="62"/>
      <c r="D226" s="62"/>
      <c r="E226" s="62"/>
    </row>
    <row r="227" spans="1:5" ht="63" x14ac:dyDescent="0.25">
      <c r="A227" s="7" t="s">
        <v>38</v>
      </c>
      <c r="B227" s="79" t="s">
        <v>37</v>
      </c>
      <c r="C227" s="80"/>
      <c r="D227" s="80"/>
      <c r="E227" s="80"/>
    </row>
    <row r="228" spans="1:5" ht="31.5" customHeight="1" x14ac:dyDescent="0.25">
      <c r="A228" s="7" t="s">
        <v>39</v>
      </c>
      <c r="B228" s="79" t="s">
        <v>54</v>
      </c>
      <c r="C228" s="80"/>
      <c r="D228" s="80"/>
      <c r="E228" s="80"/>
    </row>
    <row r="229" spans="1:5" ht="94.5" customHeight="1" x14ac:dyDescent="0.25">
      <c r="A229" s="67" t="s">
        <v>40</v>
      </c>
      <c r="B229" s="79" t="s">
        <v>59</v>
      </c>
      <c r="C229" s="80"/>
      <c r="D229" s="80"/>
      <c r="E229" s="80"/>
    </row>
    <row r="230" spans="1:5" ht="100.5" customHeight="1" x14ac:dyDescent="0.25">
      <c r="A230" s="68"/>
      <c r="B230" s="69" t="s">
        <v>60</v>
      </c>
      <c r="C230" s="70"/>
      <c r="D230" s="70"/>
      <c r="E230" s="71"/>
    </row>
    <row r="231" spans="1:5" ht="65.25" customHeight="1" x14ac:dyDescent="0.25">
      <c r="A231" s="67" t="s">
        <v>41</v>
      </c>
      <c r="B231" s="69" t="s">
        <v>55</v>
      </c>
      <c r="C231" s="70"/>
      <c r="D231" s="70"/>
      <c r="E231" s="71"/>
    </row>
    <row r="232" spans="1:5" ht="85.5" customHeight="1" x14ac:dyDescent="0.25">
      <c r="A232" s="68"/>
      <c r="B232" s="72" t="s">
        <v>61</v>
      </c>
      <c r="C232" s="73"/>
      <c r="D232" s="73"/>
      <c r="E232" s="74"/>
    </row>
    <row r="233" spans="1:5" ht="35.25" customHeight="1" x14ac:dyDescent="0.25">
      <c r="A233" s="68"/>
      <c r="B233" s="69" t="s">
        <v>58</v>
      </c>
      <c r="C233" s="70"/>
      <c r="D233" s="70"/>
      <c r="E233" s="71"/>
    </row>
    <row r="234" spans="1:5" ht="63" customHeight="1" x14ac:dyDescent="0.25">
      <c r="A234" s="7" t="s">
        <v>13</v>
      </c>
      <c r="B234" s="61" t="s">
        <v>492</v>
      </c>
      <c r="C234" s="62"/>
      <c r="D234" s="62"/>
      <c r="E234" s="62"/>
    </row>
    <row r="235" spans="1:5" ht="15.75" x14ac:dyDescent="0.25">
      <c r="A235" s="63" t="s">
        <v>43</v>
      </c>
      <c r="B235" s="65" t="s">
        <v>18</v>
      </c>
      <c r="C235" s="8" t="s">
        <v>19</v>
      </c>
      <c r="D235" s="65" t="s">
        <v>22</v>
      </c>
      <c r="E235" s="65"/>
    </row>
    <row r="236" spans="1:5" ht="78.75" x14ac:dyDescent="0.25">
      <c r="A236" s="64"/>
      <c r="B236" s="65"/>
      <c r="C236" s="8" t="s">
        <v>20</v>
      </c>
      <c r="D236" s="8" t="s">
        <v>27</v>
      </c>
      <c r="E236" s="8" t="s">
        <v>28</v>
      </c>
    </row>
    <row r="237" spans="1:5" ht="15.75" x14ac:dyDescent="0.25">
      <c r="A237" s="64"/>
      <c r="B237" s="8">
        <v>2016</v>
      </c>
      <c r="C237" s="3">
        <f>SUM(D237)</f>
        <v>0</v>
      </c>
      <c r="D237" s="3">
        <v>0</v>
      </c>
      <c r="E237" s="4">
        <v>0</v>
      </c>
    </row>
    <row r="238" spans="1:5" ht="15.75" x14ac:dyDescent="0.25">
      <c r="A238" s="64"/>
      <c r="B238" s="8">
        <v>2017</v>
      </c>
      <c r="C238" s="3">
        <f t="shared" ref="C238:C241" si="11">SUM(D238)</f>
        <v>0</v>
      </c>
      <c r="D238" s="3">
        <v>0</v>
      </c>
      <c r="E238" s="4">
        <v>0</v>
      </c>
    </row>
    <row r="239" spans="1:5" ht="15.75" x14ac:dyDescent="0.25">
      <c r="A239" s="64"/>
      <c r="B239" s="8">
        <v>2018</v>
      </c>
      <c r="C239" s="3">
        <f t="shared" si="11"/>
        <v>0</v>
      </c>
      <c r="D239" s="3">
        <v>0</v>
      </c>
      <c r="E239" s="4">
        <v>0</v>
      </c>
    </row>
    <row r="240" spans="1:5" ht="15.75" x14ac:dyDescent="0.25">
      <c r="A240" s="64"/>
      <c r="B240" s="8">
        <v>2019</v>
      </c>
      <c r="C240" s="3">
        <f t="shared" si="11"/>
        <v>0</v>
      </c>
      <c r="D240" s="3">
        <v>0</v>
      </c>
      <c r="E240" s="4">
        <v>0</v>
      </c>
    </row>
    <row r="241" spans="1:5" ht="15.75" x14ac:dyDescent="0.25">
      <c r="A241" s="64"/>
      <c r="B241" s="8">
        <v>2020</v>
      </c>
      <c r="C241" s="3">
        <f t="shared" si="11"/>
        <v>0</v>
      </c>
      <c r="D241" s="3">
        <v>0</v>
      </c>
      <c r="E241" s="4">
        <v>0</v>
      </c>
    </row>
    <row r="242" spans="1:5" ht="15.75" x14ac:dyDescent="0.25">
      <c r="A242" s="64"/>
      <c r="B242" s="8" t="s">
        <v>21</v>
      </c>
      <c r="C242" s="3">
        <f>SUM(C237:C241)</f>
        <v>0</v>
      </c>
      <c r="D242" s="3">
        <f t="shared" ref="D242:E242" si="12">SUM(D237:D241)</f>
        <v>0</v>
      </c>
      <c r="E242" s="3">
        <f t="shared" si="12"/>
        <v>0</v>
      </c>
    </row>
    <row r="243" spans="1:5" ht="33" customHeight="1" x14ac:dyDescent="0.25">
      <c r="A243" s="63" t="s">
        <v>24</v>
      </c>
      <c r="B243" s="61" t="s">
        <v>57</v>
      </c>
      <c r="C243" s="61"/>
      <c r="D243" s="61"/>
      <c r="E243" s="61"/>
    </row>
    <row r="244" spans="1:5" ht="63.75" customHeight="1" x14ac:dyDescent="0.25">
      <c r="A244" s="64"/>
      <c r="B244" s="66" t="s">
        <v>65</v>
      </c>
      <c r="C244" s="66"/>
      <c r="D244" s="66"/>
      <c r="E244" s="66"/>
    </row>
    <row r="245" spans="1:5" ht="80.25" customHeight="1" x14ac:dyDescent="0.25">
      <c r="A245" s="64"/>
      <c r="B245" s="66" t="s">
        <v>56</v>
      </c>
      <c r="C245" s="66"/>
      <c r="D245" s="66"/>
      <c r="E245" s="66"/>
    </row>
  </sheetData>
  <mergeCells count="165">
    <mergeCell ref="B213:E213"/>
    <mergeCell ref="B214:E214"/>
    <mergeCell ref="B215:E215"/>
    <mergeCell ref="A213:A215"/>
    <mergeCell ref="B203:E203"/>
    <mergeCell ref="B204:E204"/>
    <mergeCell ref="A205:A212"/>
    <mergeCell ref="B205:B206"/>
    <mergeCell ref="D205:E205"/>
    <mergeCell ref="A198:A203"/>
    <mergeCell ref="B198:E198"/>
    <mergeCell ref="B199:E199"/>
    <mergeCell ref="B200:E200"/>
    <mergeCell ref="B201:E201"/>
    <mergeCell ref="B202:E202"/>
    <mergeCell ref="A196:A197"/>
    <mergeCell ref="B196:E196"/>
    <mergeCell ref="B197:E197"/>
    <mergeCell ref="A189:E189"/>
    <mergeCell ref="A190:E190"/>
    <mergeCell ref="B192:E192"/>
    <mergeCell ref="B193:E193"/>
    <mergeCell ref="B194:E194"/>
    <mergeCell ref="B195:E195"/>
    <mergeCell ref="D86:E86"/>
    <mergeCell ref="A98:A100"/>
    <mergeCell ref="B98:E98"/>
    <mergeCell ref="B99:E99"/>
    <mergeCell ref="B100:E100"/>
    <mergeCell ref="B78:E78"/>
    <mergeCell ref="B79:E79"/>
    <mergeCell ref="A78:A84"/>
    <mergeCell ref="B80:E80"/>
    <mergeCell ref="B81:E81"/>
    <mergeCell ref="B82:E82"/>
    <mergeCell ref="B83:E83"/>
    <mergeCell ref="B84:E84"/>
    <mergeCell ref="B85:E85"/>
    <mergeCell ref="A86:A97"/>
    <mergeCell ref="B86:B87"/>
    <mergeCell ref="B43:E43"/>
    <mergeCell ref="B44:E44"/>
    <mergeCell ref="A45:A56"/>
    <mergeCell ref="B57:E57"/>
    <mergeCell ref="B58:E58"/>
    <mergeCell ref="B59:E59"/>
    <mergeCell ref="B37:E37"/>
    <mergeCell ref="B38:E38"/>
    <mergeCell ref="B39:E39"/>
    <mergeCell ref="B42:E42"/>
    <mergeCell ref="B24:E24"/>
    <mergeCell ref="B25:E25"/>
    <mergeCell ref="B27:E27"/>
    <mergeCell ref="B28:E28"/>
    <mergeCell ref="B29:E29"/>
    <mergeCell ref="A33:A37"/>
    <mergeCell ref="A27:A31"/>
    <mergeCell ref="B26:E26"/>
    <mergeCell ref="A12:E12"/>
    <mergeCell ref="A13:E13"/>
    <mergeCell ref="A20:E20"/>
    <mergeCell ref="A21:E21"/>
    <mergeCell ref="A22:E22"/>
    <mergeCell ref="B30:E30"/>
    <mergeCell ref="B36:E36"/>
    <mergeCell ref="A107:E107"/>
    <mergeCell ref="B41:E41"/>
    <mergeCell ref="B31:E31"/>
    <mergeCell ref="B32:E32"/>
    <mergeCell ref="B33:E33"/>
    <mergeCell ref="B34:E34"/>
    <mergeCell ref="B35:E35"/>
    <mergeCell ref="A38:A43"/>
    <mergeCell ref="B45:B46"/>
    <mergeCell ref="D45:E45"/>
    <mergeCell ref="A69:E69"/>
    <mergeCell ref="A70:E70"/>
    <mergeCell ref="B72:E72"/>
    <mergeCell ref="B73:E73"/>
    <mergeCell ref="B62:E62"/>
    <mergeCell ref="B40:E40"/>
    <mergeCell ref="B76:E76"/>
    <mergeCell ref="B74:E74"/>
    <mergeCell ref="B75:E75"/>
    <mergeCell ref="A76:A77"/>
    <mergeCell ref="B77:E77"/>
    <mergeCell ref="B60:E60"/>
    <mergeCell ref="B61:E61"/>
    <mergeCell ref="A57:A62"/>
    <mergeCell ref="A108:E108"/>
    <mergeCell ref="B110:E110"/>
    <mergeCell ref="B111:E111"/>
    <mergeCell ref="B112:E112"/>
    <mergeCell ref="B113:E113"/>
    <mergeCell ref="B114:E114"/>
    <mergeCell ref="A114:A116"/>
    <mergeCell ref="B115:E115"/>
    <mergeCell ref="B116:E116"/>
    <mergeCell ref="B122:E122"/>
    <mergeCell ref="A117:A126"/>
    <mergeCell ref="B123:E123"/>
    <mergeCell ref="B124:E124"/>
    <mergeCell ref="B126:E126"/>
    <mergeCell ref="B117:E117"/>
    <mergeCell ref="B118:E118"/>
    <mergeCell ref="B119:E119"/>
    <mergeCell ref="B120:E120"/>
    <mergeCell ref="B121:E121"/>
    <mergeCell ref="B125:E125"/>
    <mergeCell ref="B127:E127"/>
    <mergeCell ref="A128:A139"/>
    <mergeCell ref="B128:B129"/>
    <mergeCell ref="D128:E128"/>
    <mergeCell ref="B140:E140"/>
    <mergeCell ref="B141:E141"/>
    <mergeCell ref="B142:E142"/>
    <mergeCell ref="A140:A143"/>
    <mergeCell ref="B143:E143"/>
    <mergeCell ref="A150:E150"/>
    <mergeCell ref="A151:E151"/>
    <mergeCell ref="B153:E153"/>
    <mergeCell ref="B154:E154"/>
    <mergeCell ref="B155:E155"/>
    <mergeCell ref="B156:E156"/>
    <mergeCell ref="A157:A160"/>
    <mergeCell ref="B157:E157"/>
    <mergeCell ref="B158:E158"/>
    <mergeCell ref="B159:E159"/>
    <mergeCell ref="B160:E160"/>
    <mergeCell ref="B168:E168"/>
    <mergeCell ref="A169:A180"/>
    <mergeCell ref="B169:B170"/>
    <mergeCell ref="D169:E169"/>
    <mergeCell ref="A181:A182"/>
    <mergeCell ref="B181:E181"/>
    <mergeCell ref="B182:E182"/>
    <mergeCell ref="A161:A167"/>
    <mergeCell ref="B161:E161"/>
    <mergeCell ref="B163:E163"/>
    <mergeCell ref="B164:E164"/>
    <mergeCell ref="B165:E165"/>
    <mergeCell ref="B166:E166"/>
    <mergeCell ref="B167:E167"/>
    <mergeCell ref="B162:E162"/>
    <mergeCell ref="A222:E222"/>
    <mergeCell ref="A223:E223"/>
    <mergeCell ref="B225:E225"/>
    <mergeCell ref="B226:E226"/>
    <mergeCell ref="B227:E227"/>
    <mergeCell ref="B228:E228"/>
    <mergeCell ref="A229:A230"/>
    <mergeCell ref="B229:E229"/>
    <mergeCell ref="B230:E230"/>
    <mergeCell ref="B234:E234"/>
    <mergeCell ref="A235:A242"/>
    <mergeCell ref="B235:B236"/>
    <mergeCell ref="D235:E235"/>
    <mergeCell ref="A243:A245"/>
    <mergeCell ref="B243:E243"/>
    <mergeCell ref="B244:E244"/>
    <mergeCell ref="B245:E245"/>
    <mergeCell ref="A231:A233"/>
    <mergeCell ref="B231:E231"/>
    <mergeCell ref="B232:E232"/>
    <mergeCell ref="B233:E233"/>
  </mergeCells>
  <pageMargins left="0.70866141732283472" right="0" top="0.74803149606299213" bottom="0.19685039370078741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69"/>
  <sheetViews>
    <sheetView zoomScale="60" zoomScaleNormal="60" workbookViewId="0">
      <selection activeCell="A6" sqref="A2:XFD6"/>
    </sheetView>
  </sheetViews>
  <sheetFormatPr defaultColWidth="9.140625" defaultRowHeight="15.75" x14ac:dyDescent="0.25"/>
  <cols>
    <col min="1" max="1" width="4.140625" style="18" customWidth="1"/>
    <col min="2" max="2" width="10.28515625" style="18" customWidth="1"/>
    <col min="3" max="3" width="47" style="18" customWidth="1"/>
    <col min="4" max="4" width="41.5703125" style="18" customWidth="1"/>
    <col min="5" max="5" width="14" style="18" customWidth="1"/>
    <col min="6" max="14" width="9.140625" style="18"/>
    <col min="15" max="15" width="21.140625" style="18" customWidth="1"/>
    <col min="16" max="16384" width="9.140625" style="18"/>
  </cols>
  <sheetData>
    <row r="2" spans="2:23" x14ac:dyDescent="0.25">
      <c r="I2" s="52"/>
      <c r="K2" s="113" t="s">
        <v>524</v>
      </c>
      <c r="L2" s="113"/>
      <c r="M2" s="113"/>
      <c r="N2" s="113"/>
      <c r="O2" s="113"/>
    </row>
    <row r="3" spans="2:23" x14ac:dyDescent="0.25">
      <c r="I3" s="52"/>
      <c r="K3" s="113" t="s">
        <v>494</v>
      </c>
      <c r="L3" s="113"/>
      <c r="M3" s="113"/>
      <c r="N3" s="113"/>
      <c r="O3" s="113"/>
    </row>
    <row r="4" spans="2:23" x14ac:dyDescent="0.25">
      <c r="I4" s="52"/>
      <c r="K4" s="113" t="s">
        <v>495</v>
      </c>
      <c r="L4" s="113"/>
      <c r="M4" s="113"/>
      <c r="N4" s="113"/>
      <c r="O4" s="113"/>
    </row>
    <row r="5" spans="2:23" x14ac:dyDescent="0.25">
      <c r="I5" s="1"/>
      <c r="K5" s="114" t="s">
        <v>526</v>
      </c>
      <c r="L5" s="114"/>
      <c r="M5" s="114"/>
      <c r="N5" s="114"/>
      <c r="O5" s="114"/>
    </row>
    <row r="7" spans="2:23" x14ac:dyDescent="0.25">
      <c r="O7" s="24" t="s">
        <v>165</v>
      </c>
    </row>
    <row r="8" spans="2:23" x14ac:dyDescent="0.25">
      <c r="O8" s="24" t="s">
        <v>166</v>
      </c>
    </row>
    <row r="9" spans="2:23" x14ac:dyDescent="0.25">
      <c r="O9" s="24"/>
    </row>
    <row r="10" spans="2:23" x14ac:dyDescent="0.25">
      <c r="B10" s="115" t="s">
        <v>357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</row>
    <row r="11" spans="2:23" x14ac:dyDescent="0.25">
      <c r="O11" s="24"/>
    </row>
    <row r="12" spans="2:23" ht="110.25" customHeight="1" x14ac:dyDescent="0.25">
      <c r="B12" s="96" t="s">
        <v>92</v>
      </c>
      <c r="C12" s="96" t="s">
        <v>93</v>
      </c>
      <c r="D12" s="96" t="s">
        <v>94</v>
      </c>
      <c r="E12" s="96" t="s">
        <v>95</v>
      </c>
      <c r="F12" s="118" t="s">
        <v>96</v>
      </c>
      <c r="G12" s="119"/>
      <c r="H12" s="119"/>
      <c r="I12" s="119"/>
      <c r="J12" s="119"/>
      <c r="K12" s="119"/>
      <c r="L12" s="119"/>
      <c r="M12" s="119"/>
      <c r="N12" s="120"/>
      <c r="O12" s="96" t="s">
        <v>97</v>
      </c>
      <c r="U12" s="26"/>
      <c r="W12" s="18" t="s">
        <v>517</v>
      </c>
    </row>
    <row r="13" spans="2:23" ht="31.5" x14ac:dyDescent="0.25">
      <c r="B13" s="97"/>
      <c r="C13" s="97"/>
      <c r="D13" s="97"/>
      <c r="E13" s="97"/>
      <c r="F13" s="8" t="s">
        <v>98</v>
      </c>
      <c r="G13" s="8" t="s">
        <v>99</v>
      </c>
      <c r="H13" s="8" t="s">
        <v>100</v>
      </c>
      <c r="I13" s="8" t="s">
        <v>101</v>
      </c>
      <c r="J13" s="8" t="s">
        <v>102</v>
      </c>
      <c r="K13" s="8" t="s">
        <v>490</v>
      </c>
      <c r="L13" s="8" t="s">
        <v>491</v>
      </c>
      <c r="M13" s="8" t="s">
        <v>514</v>
      </c>
      <c r="N13" s="8" t="s">
        <v>522</v>
      </c>
      <c r="O13" s="97"/>
      <c r="U13" s="26"/>
    </row>
    <row r="14" spans="2:23" x14ac:dyDescent="0.25"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8">
        <v>11</v>
      </c>
      <c r="M14" s="8">
        <v>12</v>
      </c>
      <c r="N14" s="8">
        <v>13</v>
      </c>
      <c r="O14" s="8">
        <v>14</v>
      </c>
      <c r="U14" s="26"/>
    </row>
    <row r="15" spans="2:23" x14ac:dyDescent="0.25">
      <c r="B15" s="65" t="s">
        <v>103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U15"/>
    </row>
    <row r="16" spans="2:23" x14ac:dyDescent="0.25">
      <c r="B16" s="65" t="str">
        <f>[1]Паспорт!A11</f>
        <v>«Эффективное управление муниципальными финансами в Прионежском муниципальном районе»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2:22" ht="119.25" customHeight="1" x14ac:dyDescent="0.25">
      <c r="B17" s="8" t="s">
        <v>104</v>
      </c>
      <c r="C17" s="21" t="s">
        <v>168</v>
      </c>
      <c r="D17" s="21" t="s">
        <v>169</v>
      </c>
      <c r="E17" s="8" t="s">
        <v>105</v>
      </c>
      <c r="F17" s="8" t="s">
        <v>106</v>
      </c>
      <c r="G17" s="8" t="s">
        <v>107</v>
      </c>
      <c r="H17" s="8" t="s">
        <v>107</v>
      </c>
      <c r="I17" s="8" t="s">
        <v>107</v>
      </c>
      <c r="J17" s="8" t="s">
        <v>107</v>
      </c>
      <c r="K17" s="8" t="s">
        <v>107</v>
      </c>
      <c r="L17" s="8" t="s">
        <v>107</v>
      </c>
      <c r="M17" s="8" t="s">
        <v>107</v>
      </c>
      <c r="N17" s="8" t="s">
        <v>107</v>
      </c>
      <c r="O17" s="8" t="s">
        <v>108</v>
      </c>
      <c r="V17" s="18" t="s">
        <v>517</v>
      </c>
    </row>
    <row r="18" spans="2:22" ht="90" customHeight="1" x14ac:dyDescent="0.25">
      <c r="B18" s="8" t="s">
        <v>109</v>
      </c>
      <c r="C18" s="21" t="s">
        <v>170</v>
      </c>
      <c r="D18" s="21" t="s">
        <v>127</v>
      </c>
      <c r="E18" s="8" t="s">
        <v>105</v>
      </c>
      <c r="F18" s="8" t="s">
        <v>110</v>
      </c>
      <c r="G18" s="8" t="s">
        <v>111</v>
      </c>
      <c r="H18" s="8" t="s">
        <v>112</v>
      </c>
      <c r="I18" s="8" t="s">
        <v>113</v>
      </c>
      <c r="J18" s="8" t="s">
        <v>114</v>
      </c>
      <c r="K18" s="8" t="s">
        <v>114</v>
      </c>
      <c r="L18" s="8" t="s">
        <v>114</v>
      </c>
      <c r="M18" s="8" t="s">
        <v>114</v>
      </c>
      <c r="N18" s="8" t="s">
        <v>114</v>
      </c>
      <c r="O18" s="8" t="s">
        <v>108</v>
      </c>
    </row>
    <row r="19" spans="2:22" ht="68.25" customHeight="1" x14ac:dyDescent="0.25">
      <c r="B19" s="8" t="s">
        <v>115</v>
      </c>
      <c r="C19" s="21" t="s">
        <v>173</v>
      </c>
      <c r="D19" s="21" t="s">
        <v>174</v>
      </c>
      <c r="E19" s="8" t="s">
        <v>105</v>
      </c>
      <c r="F19" s="8" t="s">
        <v>133</v>
      </c>
      <c r="G19" s="8" t="s">
        <v>133</v>
      </c>
      <c r="H19" s="8" t="s">
        <v>133</v>
      </c>
      <c r="I19" s="8" t="s">
        <v>133</v>
      </c>
      <c r="J19" s="8" t="s">
        <v>133</v>
      </c>
      <c r="K19" s="8" t="s">
        <v>133</v>
      </c>
      <c r="L19" s="8" t="s">
        <v>133</v>
      </c>
      <c r="M19" s="8" t="s">
        <v>133</v>
      </c>
      <c r="N19" s="8" t="s">
        <v>133</v>
      </c>
      <c r="O19" s="8" t="s">
        <v>108</v>
      </c>
    </row>
    <row r="20" spans="2:22" ht="90.75" customHeight="1" x14ac:dyDescent="0.25">
      <c r="B20" s="8" t="s">
        <v>121</v>
      </c>
      <c r="C20" s="21" t="s">
        <v>175</v>
      </c>
      <c r="D20" s="21" t="s">
        <v>176</v>
      </c>
      <c r="E20" s="8" t="s">
        <v>123</v>
      </c>
      <c r="F20" s="8" t="s">
        <v>124</v>
      </c>
      <c r="G20" s="8" t="s">
        <v>124</v>
      </c>
      <c r="H20" s="8" t="s">
        <v>124</v>
      </c>
      <c r="I20" s="8" t="s">
        <v>124</v>
      </c>
      <c r="J20" s="8" t="s">
        <v>124</v>
      </c>
      <c r="K20" s="8" t="s">
        <v>124</v>
      </c>
      <c r="L20" s="8" t="s">
        <v>124</v>
      </c>
      <c r="M20" s="8" t="s">
        <v>124</v>
      </c>
      <c r="N20" s="8" t="s">
        <v>124</v>
      </c>
      <c r="O20" s="8" t="s">
        <v>108</v>
      </c>
    </row>
    <row r="21" spans="2:22" ht="63" x14ac:dyDescent="0.25">
      <c r="B21" s="8" t="s">
        <v>122</v>
      </c>
      <c r="C21" s="21" t="s">
        <v>171</v>
      </c>
      <c r="D21" s="21" t="s">
        <v>172</v>
      </c>
      <c r="E21" s="8" t="s">
        <v>116</v>
      </c>
      <c r="F21" s="8" t="s">
        <v>117</v>
      </c>
      <c r="G21" s="8" t="s">
        <v>118</v>
      </c>
      <c r="H21" s="8" t="s">
        <v>119</v>
      </c>
      <c r="I21" s="8" t="s">
        <v>120</v>
      </c>
      <c r="J21" s="8" t="s">
        <v>120</v>
      </c>
      <c r="K21" s="8" t="s">
        <v>120</v>
      </c>
      <c r="L21" s="8" t="s">
        <v>120</v>
      </c>
      <c r="M21" s="8" t="s">
        <v>120</v>
      </c>
      <c r="N21" s="8" t="s">
        <v>120</v>
      </c>
      <c r="O21" s="8" t="s">
        <v>108</v>
      </c>
    </row>
    <row r="22" spans="2:22" ht="94.5" x14ac:dyDescent="0.25">
      <c r="B22" s="8" t="s">
        <v>125</v>
      </c>
      <c r="C22" s="21" t="s">
        <v>177</v>
      </c>
      <c r="D22" s="21" t="s">
        <v>178</v>
      </c>
      <c r="E22" s="8" t="s">
        <v>105</v>
      </c>
      <c r="F22" s="8" t="s">
        <v>179</v>
      </c>
      <c r="G22" s="8" t="s">
        <v>179</v>
      </c>
      <c r="H22" s="8" t="s">
        <v>179</v>
      </c>
      <c r="I22" s="8" t="s">
        <v>179</v>
      </c>
      <c r="J22" s="8" t="s">
        <v>179</v>
      </c>
      <c r="K22" s="8" t="s">
        <v>179</v>
      </c>
      <c r="L22" s="8" t="s">
        <v>179</v>
      </c>
      <c r="M22" s="8" t="s">
        <v>179</v>
      </c>
      <c r="N22" s="8" t="s">
        <v>179</v>
      </c>
      <c r="O22" s="8" t="s">
        <v>108</v>
      </c>
    </row>
    <row r="23" spans="2:22" x14ac:dyDescent="0.25">
      <c r="B23" s="65" t="str">
        <f>(Паспорт!A70)</f>
        <v>подпрограмма 1 "Развитие среднесрочного и долгосрочного бюджетного планирования"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2:22" ht="92.25" customHeight="1" x14ac:dyDescent="0.25">
      <c r="B24" s="8" t="s">
        <v>126</v>
      </c>
      <c r="C24" s="21" t="s">
        <v>180</v>
      </c>
      <c r="D24" s="21" t="s">
        <v>127</v>
      </c>
      <c r="E24" s="8" t="s">
        <v>105</v>
      </c>
      <c r="F24" s="8" t="s">
        <v>110</v>
      </c>
      <c r="G24" s="8" t="s">
        <v>111</v>
      </c>
      <c r="H24" s="8" t="s">
        <v>112</v>
      </c>
      <c r="I24" s="8" t="s">
        <v>113</v>
      </c>
      <c r="J24" s="8" t="s">
        <v>114</v>
      </c>
      <c r="K24" s="8" t="s">
        <v>114</v>
      </c>
      <c r="L24" s="8" t="s">
        <v>114</v>
      </c>
      <c r="M24" s="8" t="s">
        <v>114</v>
      </c>
      <c r="N24" s="8" t="s">
        <v>114</v>
      </c>
      <c r="O24" s="8" t="s">
        <v>108</v>
      </c>
    </row>
    <row r="25" spans="2:22" ht="115.5" customHeight="1" x14ac:dyDescent="0.25">
      <c r="B25" s="8" t="s">
        <v>128</v>
      </c>
      <c r="C25" s="21" t="s">
        <v>132</v>
      </c>
      <c r="D25" s="21" t="s">
        <v>227</v>
      </c>
      <c r="E25" s="8" t="s">
        <v>130</v>
      </c>
      <c r="F25" s="8" t="s">
        <v>131</v>
      </c>
      <c r="G25" s="8" t="s">
        <v>131</v>
      </c>
      <c r="H25" s="8" t="s">
        <v>131</v>
      </c>
      <c r="I25" s="8" t="s">
        <v>131</v>
      </c>
      <c r="J25" s="8" t="s">
        <v>131</v>
      </c>
      <c r="K25" s="8" t="s">
        <v>131</v>
      </c>
      <c r="L25" s="8" t="s">
        <v>131</v>
      </c>
      <c r="M25" s="8" t="s">
        <v>131</v>
      </c>
      <c r="N25" s="8" t="s">
        <v>131</v>
      </c>
      <c r="O25" s="8" t="s">
        <v>108</v>
      </c>
    </row>
    <row r="26" spans="2:22" ht="110.25" x14ac:dyDescent="0.25">
      <c r="B26" s="8" t="s">
        <v>129</v>
      </c>
      <c r="C26" s="21" t="s">
        <v>228</v>
      </c>
      <c r="D26" s="21" t="s">
        <v>229</v>
      </c>
      <c r="E26" s="8" t="s">
        <v>130</v>
      </c>
      <c r="F26" s="8" t="s">
        <v>131</v>
      </c>
      <c r="G26" s="8" t="s">
        <v>131</v>
      </c>
      <c r="H26" s="8" t="s">
        <v>131</v>
      </c>
      <c r="I26" s="8" t="s">
        <v>131</v>
      </c>
      <c r="J26" s="8" t="s">
        <v>131</v>
      </c>
      <c r="K26" s="8" t="s">
        <v>131</v>
      </c>
      <c r="L26" s="8" t="s">
        <v>131</v>
      </c>
      <c r="M26" s="8" t="s">
        <v>131</v>
      </c>
      <c r="N26" s="8" t="s">
        <v>131</v>
      </c>
      <c r="O26" s="8" t="s">
        <v>108</v>
      </c>
    </row>
    <row r="27" spans="2:22" ht="97.5" customHeight="1" x14ac:dyDescent="0.25">
      <c r="B27" s="8" t="s">
        <v>245</v>
      </c>
      <c r="C27" s="21"/>
      <c r="D27" s="21" t="s">
        <v>230</v>
      </c>
      <c r="E27" s="8" t="s">
        <v>105</v>
      </c>
      <c r="F27" s="8">
        <v>50</v>
      </c>
      <c r="G27" s="8">
        <v>50</v>
      </c>
      <c r="H27" s="8">
        <v>50</v>
      </c>
      <c r="I27" s="8">
        <v>50</v>
      </c>
      <c r="J27" s="8">
        <v>50</v>
      </c>
      <c r="K27" s="8">
        <v>50</v>
      </c>
      <c r="L27" s="8">
        <v>50</v>
      </c>
      <c r="M27" s="8">
        <v>50</v>
      </c>
      <c r="N27" s="8">
        <v>50</v>
      </c>
      <c r="O27" s="8">
        <v>1</v>
      </c>
    </row>
    <row r="28" spans="2:22" ht="126" x14ac:dyDescent="0.25">
      <c r="B28" s="8" t="s">
        <v>246</v>
      </c>
      <c r="C28" s="21"/>
      <c r="D28" s="21" t="s">
        <v>511</v>
      </c>
      <c r="E28" s="8" t="s">
        <v>105</v>
      </c>
      <c r="F28" s="8" t="s">
        <v>134</v>
      </c>
      <c r="G28" s="8" t="s">
        <v>134</v>
      </c>
      <c r="H28" s="8" t="s">
        <v>134</v>
      </c>
      <c r="I28" s="8" t="s">
        <v>134</v>
      </c>
      <c r="J28" s="8" t="s">
        <v>134</v>
      </c>
      <c r="K28" s="8" t="s">
        <v>134</v>
      </c>
      <c r="L28" s="8" t="s">
        <v>134</v>
      </c>
      <c r="M28" s="8" t="s">
        <v>134</v>
      </c>
      <c r="N28" s="8" t="s">
        <v>134</v>
      </c>
      <c r="O28" s="8" t="s">
        <v>108</v>
      </c>
    </row>
    <row r="29" spans="2:22" ht="94.5" x14ac:dyDescent="0.25">
      <c r="B29" s="8" t="s">
        <v>247</v>
      </c>
      <c r="C29" s="21"/>
      <c r="D29" s="21" t="s">
        <v>231</v>
      </c>
      <c r="E29" s="8" t="s">
        <v>105</v>
      </c>
      <c r="F29" s="8" t="s">
        <v>135</v>
      </c>
      <c r="G29" s="8" t="s">
        <v>135</v>
      </c>
      <c r="H29" s="8" t="s">
        <v>135</v>
      </c>
      <c r="I29" s="8" t="s">
        <v>135</v>
      </c>
      <c r="J29" s="8" t="s">
        <v>135</v>
      </c>
      <c r="K29" s="8" t="s">
        <v>135</v>
      </c>
      <c r="L29" s="8" t="s">
        <v>135</v>
      </c>
      <c r="M29" s="8" t="s">
        <v>135</v>
      </c>
      <c r="N29" s="8" t="s">
        <v>135</v>
      </c>
      <c r="O29" s="8" t="s">
        <v>108</v>
      </c>
    </row>
    <row r="30" spans="2:22" ht="126" x14ac:dyDescent="0.25">
      <c r="B30" s="8" t="s">
        <v>248</v>
      </c>
      <c r="C30" s="21"/>
      <c r="D30" s="21" t="s">
        <v>232</v>
      </c>
      <c r="E30" s="8" t="s">
        <v>136</v>
      </c>
      <c r="F30" s="8">
        <v>14</v>
      </c>
      <c r="G30" s="8">
        <v>14</v>
      </c>
      <c r="H30" s="8">
        <v>14</v>
      </c>
      <c r="I30" s="8">
        <v>14</v>
      </c>
      <c r="J30" s="8">
        <v>14</v>
      </c>
      <c r="K30" s="8">
        <v>14</v>
      </c>
      <c r="L30" s="8">
        <v>14</v>
      </c>
      <c r="M30" s="8">
        <v>14</v>
      </c>
      <c r="N30" s="8">
        <v>14</v>
      </c>
      <c r="O30" s="8">
        <v>1</v>
      </c>
    </row>
    <row r="31" spans="2:22" x14ac:dyDescent="0.25">
      <c r="B31" s="65" t="str">
        <f>(Паспорт!A108)</f>
        <v>подпрограмма 2 "Создание условий для повышения результативности бюджетных расходов"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  <row r="32" spans="2:22" ht="63" x14ac:dyDescent="0.25">
      <c r="B32" s="8" t="s">
        <v>137</v>
      </c>
      <c r="C32" s="21" t="s">
        <v>207</v>
      </c>
      <c r="D32" s="21" t="s">
        <v>174</v>
      </c>
      <c r="E32" s="8" t="s">
        <v>105</v>
      </c>
      <c r="F32" s="8" t="s">
        <v>133</v>
      </c>
      <c r="G32" s="8" t="s">
        <v>133</v>
      </c>
      <c r="H32" s="8" t="s">
        <v>133</v>
      </c>
      <c r="I32" s="8" t="s">
        <v>133</v>
      </c>
      <c r="J32" s="8" t="s">
        <v>133</v>
      </c>
      <c r="K32" s="8" t="s">
        <v>133</v>
      </c>
      <c r="L32" s="8" t="s">
        <v>133</v>
      </c>
      <c r="M32" s="8" t="s">
        <v>525</v>
      </c>
      <c r="N32" s="8" t="s">
        <v>134</v>
      </c>
      <c r="O32" s="8" t="s">
        <v>108</v>
      </c>
    </row>
    <row r="33" spans="2:15" ht="126" x14ac:dyDescent="0.25">
      <c r="B33" s="8" t="s">
        <v>138</v>
      </c>
      <c r="C33" s="21" t="s">
        <v>208</v>
      </c>
      <c r="D33" s="21" t="s">
        <v>209</v>
      </c>
      <c r="E33" s="8" t="s">
        <v>105</v>
      </c>
      <c r="F33" s="8">
        <v>100</v>
      </c>
      <c r="G33" s="8">
        <v>100</v>
      </c>
      <c r="H33" s="8">
        <v>100</v>
      </c>
      <c r="I33" s="8">
        <v>100</v>
      </c>
      <c r="J33" s="8">
        <v>100</v>
      </c>
      <c r="K33" s="8">
        <v>100</v>
      </c>
      <c r="L33" s="8">
        <v>100</v>
      </c>
      <c r="M33" s="8">
        <v>101</v>
      </c>
      <c r="N33" s="8">
        <v>101</v>
      </c>
      <c r="O33" s="8" t="s">
        <v>108</v>
      </c>
    </row>
    <row r="34" spans="2:15" ht="78.75" x14ac:dyDescent="0.25">
      <c r="B34" s="8" t="s">
        <v>252</v>
      </c>
      <c r="C34" s="21"/>
      <c r="D34" s="21" t="s">
        <v>210</v>
      </c>
      <c r="E34" s="8" t="s">
        <v>130</v>
      </c>
      <c r="F34" s="8" t="s">
        <v>131</v>
      </c>
      <c r="G34" s="8" t="s">
        <v>131</v>
      </c>
      <c r="H34" s="8" t="s">
        <v>131</v>
      </c>
      <c r="I34" s="8" t="s">
        <v>131</v>
      </c>
      <c r="J34" s="8" t="s">
        <v>131</v>
      </c>
      <c r="K34" s="8" t="s">
        <v>131</v>
      </c>
      <c r="L34" s="8" t="s">
        <v>131</v>
      </c>
      <c r="M34" s="8" t="s">
        <v>131</v>
      </c>
      <c r="N34" s="8" t="s">
        <v>131</v>
      </c>
      <c r="O34" s="8" t="s">
        <v>108</v>
      </c>
    </row>
    <row r="35" spans="2:15" ht="110.25" x14ac:dyDescent="0.25">
      <c r="B35" s="8" t="s">
        <v>448</v>
      </c>
      <c r="C35" s="21" t="s">
        <v>211</v>
      </c>
      <c r="D35" s="21" t="s">
        <v>212</v>
      </c>
      <c r="E35" s="8" t="s">
        <v>130</v>
      </c>
      <c r="F35" s="8" t="s">
        <v>131</v>
      </c>
      <c r="G35" s="8" t="s">
        <v>131</v>
      </c>
      <c r="H35" s="8" t="s">
        <v>131</v>
      </c>
      <c r="I35" s="8" t="s">
        <v>131</v>
      </c>
      <c r="J35" s="8" t="s">
        <v>131</v>
      </c>
      <c r="K35" s="8" t="s">
        <v>131</v>
      </c>
      <c r="L35" s="8" t="s">
        <v>131</v>
      </c>
      <c r="M35" s="8" t="s">
        <v>131</v>
      </c>
      <c r="N35" s="8" t="s">
        <v>131</v>
      </c>
      <c r="O35" s="8" t="s">
        <v>108</v>
      </c>
    </row>
    <row r="36" spans="2:15" ht="78.75" x14ac:dyDescent="0.25">
      <c r="B36" s="8" t="s">
        <v>449</v>
      </c>
      <c r="C36" s="21"/>
      <c r="D36" s="21" t="s">
        <v>213</v>
      </c>
      <c r="E36" s="8" t="s">
        <v>105</v>
      </c>
      <c r="F36" s="8" t="s">
        <v>150</v>
      </c>
      <c r="G36" s="8" t="s">
        <v>150</v>
      </c>
      <c r="H36" s="8" t="s">
        <v>150</v>
      </c>
      <c r="I36" s="8" t="s">
        <v>150</v>
      </c>
      <c r="J36" s="8" t="s">
        <v>150</v>
      </c>
      <c r="K36" s="8" t="s">
        <v>150</v>
      </c>
      <c r="L36" s="8" t="s">
        <v>150</v>
      </c>
      <c r="M36" s="8" t="s">
        <v>150</v>
      </c>
      <c r="N36" s="8" t="s">
        <v>150</v>
      </c>
      <c r="O36" s="8">
        <v>1</v>
      </c>
    </row>
    <row r="37" spans="2:15" ht="94.5" x14ac:dyDescent="0.25">
      <c r="B37" s="8" t="s">
        <v>450</v>
      </c>
      <c r="C37" s="21"/>
      <c r="D37" s="21" t="s">
        <v>214</v>
      </c>
      <c r="E37" s="8" t="s">
        <v>105</v>
      </c>
      <c r="F37" s="8" t="s">
        <v>133</v>
      </c>
      <c r="G37" s="8" t="s">
        <v>133</v>
      </c>
      <c r="H37" s="8" t="s">
        <v>133</v>
      </c>
      <c r="I37" s="8" t="s">
        <v>133</v>
      </c>
      <c r="J37" s="8" t="s">
        <v>133</v>
      </c>
      <c r="K37" s="8" t="s">
        <v>133</v>
      </c>
      <c r="L37" s="8" t="s">
        <v>133</v>
      </c>
      <c r="M37" s="8" t="s">
        <v>133</v>
      </c>
      <c r="N37" s="8" t="s">
        <v>133</v>
      </c>
      <c r="O37" s="8">
        <v>1</v>
      </c>
    </row>
    <row r="38" spans="2:15" ht="110.25" x14ac:dyDescent="0.25">
      <c r="B38" s="8" t="s">
        <v>451</v>
      </c>
      <c r="C38" s="21"/>
      <c r="D38" s="21" t="s">
        <v>151</v>
      </c>
      <c r="E38" s="8" t="s">
        <v>136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 t="s">
        <v>108</v>
      </c>
    </row>
    <row r="39" spans="2:15" ht="110.25" x14ac:dyDescent="0.25">
      <c r="B39" s="8" t="s">
        <v>452</v>
      </c>
      <c r="C39" s="21"/>
      <c r="D39" s="21" t="s">
        <v>215</v>
      </c>
      <c r="E39" s="8" t="s">
        <v>105</v>
      </c>
      <c r="F39" s="8">
        <v>100</v>
      </c>
      <c r="G39" s="8">
        <v>100</v>
      </c>
      <c r="H39" s="8">
        <v>100</v>
      </c>
      <c r="I39" s="8">
        <v>100</v>
      </c>
      <c r="J39" s="8">
        <v>100</v>
      </c>
      <c r="K39" s="8">
        <v>100</v>
      </c>
      <c r="L39" s="8">
        <v>100</v>
      </c>
      <c r="M39" s="8">
        <v>100</v>
      </c>
      <c r="N39" s="8">
        <v>100</v>
      </c>
      <c r="O39" s="8" t="s">
        <v>108</v>
      </c>
    </row>
    <row r="40" spans="2:15" ht="63" x14ac:dyDescent="0.25">
      <c r="B40" s="8" t="s">
        <v>139</v>
      </c>
      <c r="C40" s="21" t="s">
        <v>225</v>
      </c>
      <c r="D40" s="21" t="s">
        <v>216</v>
      </c>
      <c r="E40" s="8" t="s">
        <v>105</v>
      </c>
      <c r="F40" s="8" t="s">
        <v>106</v>
      </c>
      <c r="G40" s="8" t="s">
        <v>107</v>
      </c>
      <c r="H40" s="8" t="s">
        <v>107</v>
      </c>
      <c r="I40" s="8" t="s">
        <v>107</v>
      </c>
      <c r="J40" s="8" t="s">
        <v>107</v>
      </c>
      <c r="K40" s="8" t="s">
        <v>107</v>
      </c>
      <c r="L40" s="8" t="s">
        <v>107</v>
      </c>
      <c r="M40" s="8" t="s">
        <v>107</v>
      </c>
      <c r="N40" s="8" t="s">
        <v>107</v>
      </c>
      <c r="O40" s="8" t="s">
        <v>108</v>
      </c>
    </row>
    <row r="41" spans="2:15" ht="110.25" x14ac:dyDescent="0.25">
      <c r="B41" s="8" t="s">
        <v>141</v>
      </c>
      <c r="C41" s="21"/>
      <c r="D41" s="21" t="s">
        <v>226</v>
      </c>
      <c r="E41" s="8" t="s">
        <v>136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 t="s">
        <v>108</v>
      </c>
    </row>
    <row r="42" spans="2:15" ht="110.25" x14ac:dyDescent="0.25">
      <c r="B42" s="8" t="s">
        <v>475</v>
      </c>
      <c r="C42" s="21"/>
      <c r="D42" s="20" t="s">
        <v>476</v>
      </c>
      <c r="E42" s="8" t="s">
        <v>105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 t="s">
        <v>108</v>
      </c>
    </row>
    <row r="43" spans="2:15" x14ac:dyDescent="0.25">
      <c r="B43" s="65" t="str">
        <f>(Паспорт!A151)</f>
        <v>подпрограмма 3 "Организация исполнения бюджета Прионежского муниципального района и формирование бюджетной отчетности"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2:15" ht="78.75" x14ac:dyDescent="0.25">
      <c r="B44" s="8" t="s">
        <v>143</v>
      </c>
      <c r="C44" s="21" t="s">
        <v>182</v>
      </c>
      <c r="D44" s="21" t="s">
        <v>176</v>
      </c>
      <c r="E44" s="8" t="s">
        <v>123</v>
      </c>
      <c r="F44" s="8" t="s">
        <v>124</v>
      </c>
      <c r="G44" s="8" t="s">
        <v>124</v>
      </c>
      <c r="H44" s="8" t="s">
        <v>124</v>
      </c>
      <c r="I44" s="8" t="s">
        <v>124</v>
      </c>
      <c r="J44" s="8" t="s">
        <v>124</v>
      </c>
      <c r="K44" s="8" t="s">
        <v>124</v>
      </c>
      <c r="L44" s="8" t="s">
        <v>124</v>
      </c>
      <c r="M44" s="8" t="s">
        <v>124</v>
      </c>
      <c r="N44" s="8" t="s">
        <v>124</v>
      </c>
      <c r="O44" s="8" t="s">
        <v>108</v>
      </c>
    </row>
    <row r="45" spans="2:15" ht="47.25" x14ac:dyDescent="0.25">
      <c r="B45" s="8" t="s">
        <v>144</v>
      </c>
      <c r="C45" s="21" t="s">
        <v>197</v>
      </c>
      <c r="D45" s="21" t="s">
        <v>198</v>
      </c>
      <c r="E45" s="8" t="s">
        <v>154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/>
    </row>
    <row r="46" spans="2:15" ht="78.75" x14ac:dyDescent="0.25">
      <c r="B46" s="8" t="s">
        <v>145</v>
      </c>
      <c r="C46" s="21" t="s">
        <v>199</v>
      </c>
      <c r="D46" s="21" t="s">
        <v>200</v>
      </c>
      <c r="E46" s="8" t="s">
        <v>130</v>
      </c>
      <c r="F46" s="8" t="s">
        <v>131</v>
      </c>
      <c r="G46" s="8" t="s">
        <v>131</v>
      </c>
      <c r="H46" s="8" t="s">
        <v>131</v>
      </c>
      <c r="I46" s="8" t="s">
        <v>131</v>
      </c>
      <c r="J46" s="8" t="s">
        <v>131</v>
      </c>
      <c r="K46" s="8" t="s">
        <v>131</v>
      </c>
      <c r="L46" s="8" t="s">
        <v>131</v>
      </c>
      <c r="M46" s="8" t="s">
        <v>131</v>
      </c>
      <c r="N46" s="8" t="s">
        <v>131</v>
      </c>
      <c r="O46" s="8" t="s">
        <v>108</v>
      </c>
    </row>
    <row r="47" spans="2:15" ht="78.75" x14ac:dyDescent="0.25">
      <c r="B47" s="8" t="s">
        <v>146</v>
      </c>
      <c r="C47" s="21"/>
      <c r="D47" s="21" t="s">
        <v>201</v>
      </c>
      <c r="E47" s="8" t="s">
        <v>130</v>
      </c>
      <c r="F47" s="8" t="s">
        <v>131</v>
      </c>
      <c r="G47" s="8" t="s">
        <v>131</v>
      </c>
      <c r="H47" s="8" t="s">
        <v>131</v>
      </c>
      <c r="I47" s="8" t="s">
        <v>131</v>
      </c>
      <c r="J47" s="8" t="s">
        <v>131</v>
      </c>
      <c r="K47" s="8" t="s">
        <v>131</v>
      </c>
      <c r="L47" s="8" t="s">
        <v>131</v>
      </c>
      <c r="M47" s="8" t="s">
        <v>131</v>
      </c>
      <c r="N47" s="8" t="s">
        <v>131</v>
      </c>
      <c r="O47" s="8" t="s">
        <v>108</v>
      </c>
    </row>
    <row r="48" spans="2:15" ht="78.75" x14ac:dyDescent="0.25">
      <c r="B48" s="8" t="s">
        <v>147</v>
      </c>
      <c r="C48" s="21" t="s">
        <v>202</v>
      </c>
      <c r="D48" s="21" t="s">
        <v>203</v>
      </c>
      <c r="E48" s="8" t="s">
        <v>158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 t="s">
        <v>108</v>
      </c>
    </row>
    <row r="49" spans="2:15" ht="63" x14ac:dyDescent="0.25">
      <c r="B49" s="8" t="s">
        <v>148</v>
      </c>
      <c r="C49" s="21"/>
      <c r="D49" s="21" t="s">
        <v>204</v>
      </c>
      <c r="E49" s="8" t="s">
        <v>158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 t="s">
        <v>108</v>
      </c>
    </row>
    <row r="50" spans="2:15" ht="141.75" x14ac:dyDescent="0.25">
      <c r="B50" s="8" t="s">
        <v>149</v>
      </c>
      <c r="C50" s="21" t="s">
        <v>205</v>
      </c>
      <c r="D50" s="21" t="s">
        <v>206</v>
      </c>
      <c r="E50" s="8" t="s">
        <v>130</v>
      </c>
      <c r="F50" s="8" t="s">
        <v>131</v>
      </c>
      <c r="G50" s="8" t="s">
        <v>131</v>
      </c>
      <c r="H50" s="8" t="s">
        <v>131</v>
      </c>
      <c r="I50" s="8" t="s">
        <v>131</v>
      </c>
      <c r="J50" s="8" t="s">
        <v>131</v>
      </c>
      <c r="K50" s="8" t="s">
        <v>131</v>
      </c>
      <c r="L50" s="8" t="s">
        <v>131</v>
      </c>
      <c r="M50" s="8" t="s">
        <v>131</v>
      </c>
      <c r="N50" s="8" t="s">
        <v>131</v>
      </c>
      <c r="O50" s="8" t="s">
        <v>108</v>
      </c>
    </row>
    <row r="51" spans="2:15" x14ac:dyDescent="0.25">
      <c r="B51" s="65" t="str">
        <f>(Паспорт!A190)</f>
        <v>подпрограмма 4 "Проведение эффективной налоговой политики"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</row>
    <row r="52" spans="2:15" ht="63" x14ac:dyDescent="0.25">
      <c r="B52" s="8" t="s">
        <v>152</v>
      </c>
      <c r="C52" s="21" t="s">
        <v>181</v>
      </c>
      <c r="D52" s="21" t="s">
        <v>172</v>
      </c>
      <c r="E52" s="22" t="s">
        <v>116</v>
      </c>
      <c r="F52" s="22" t="s">
        <v>117</v>
      </c>
      <c r="G52" s="22" t="s">
        <v>118</v>
      </c>
      <c r="H52" s="22" t="s">
        <v>268</v>
      </c>
      <c r="I52" s="22" t="s">
        <v>119</v>
      </c>
      <c r="J52" s="22" t="s">
        <v>119</v>
      </c>
      <c r="K52" s="22" t="s">
        <v>119</v>
      </c>
      <c r="L52" s="22" t="s">
        <v>119</v>
      </c>
      <c r="M52" s="22" t="s">
        <v>119</v>
      </c>
      <c r="N52" s="22" t="s">
        <v>119</v>
      </c>
      <c r="O52" s="22" t="s">
        <v>108</v>
      </c>
    </row>
    <row r="53" spans="2:15" ht="78.75" x14ac:dyDescent="0.25">
      <c r="B53" s="8" t="s">
        <v>153</v>
      </c>
      <c r="C53" s="21" t="s">
        <v>190</v>
      </c>
      <c r="D53" s="21" t="s">
        <v>189</v>
      </c>
      <c r="E53" s="22" t="s">
        <v>136</v>
      </c>
      <c r="F53" s="22" t="s">
        <v>140</v>
      </c>
      <c r="G53" s="22" t="s">
        <v>140</v>
      </c>
      <c r="H53" s="22" t="s">
        <v>140</v>
      </c>
      <c r="I53" s="22" t="s">
        <v>140</v>
      </c>
      <c r="J53" s="22" t="s">
        <v>140</v>
      </c>
      <c r="K53" s="22" t="s">
        <v>140</v>
      </c>
      <c r="L53" s="22" t="s">
        <v>140</v>
      </c>
      <c r="M53" s="22" t="s">
        <v>140</v>
      </c>
      <c r="N53" s="22" t="s">
        <v>140</v>
      </c>
      <c r="O53" s="22" t="s">
        <v>108</v>
      </c>
    </row>
    <row r="54" spans="2:15" ht="78.75" x14ac:dyDescent="0.25">
      <c r="B54" s="8" t="s">
        <v>155</v>
      </c>
      <c r="C54" s="21"/>
      <c r="D54" s="21" t="s">
        <v>191</v>
      </c>
      <c r="E54" s="22" t="s">
        <v>130</v>
      </c>
      <c r="F54" s="22" t="s">
        <v>131</v>
      </c>
      <c r="G54" s="22" t="s">
        <v>131</v>
      </c>
      <c r="H54" s="22" t="s">
        <v>131</v>
      </c>
      <c r="I54" s="22" t="s">
        <v>131</v>
      </c>
      <c r="J54" s="22" t="s">
        <v>131</v>
      </c>
      <c r="K54" s="22" t="s">
        <v>131</v>
      </c>
      <c r="L54" s="22" t="s">
        <v>131</v>
      </c>
      <c r="M54" s="22" t="s">
        <v>131</v>
      </c>
      <c r="N54" s="22" t="s">
        <v>131</v>
      </c>
      <c r="O54" s="22" t="s">
        <v>108</v>
      </c>
    </row>
    <row r="55" spans="2:15" ht="47.25" x14ac:dyDescent="0.25">
      <c r="B55" s="8" t="s">
        <v>265</v>
      </c>
      <c r="C55" s="21"/>
      <c r="D55" s="21" t="s">
        <v>192</v>
      </c>
      <c r="E55" s="22" t="s">
        <v>142</v>
      </c>
      <c r="F55" s="22">
        <v>222</v>
      </c>
      <c r="G55" s="22">
        <v>226</v>
      </c>
      <c r="H55" s="22">
        <v>227</v>
      </c>
      <c r="I55" s="22">
        <v>230</v>
      </c>
      <c r="J55" s="22">
        <v>230</v>
      </c>
      <c r="K55" s="22">
        <v>230</v>
      </c>
      <c r="L55" s="59">
        <v>239</v>
      </c>
      <c r="M55" s="59">
        <v>248</v>
      </c>
      <c r="N55" s="59">
        <v>258</v>
      </c>
      <c r="O55" s="23">
        <f>SUM(N55/F55)</f>
        <v>1.1621621621621621</v>
      </c>
    </row>
    <row r="56" spans="2:15" ht="94.5" x14ac:dyDescent="0.25">
      <c r="B56" s="8" t="s">
        <v>156</v>
      </c>
      <c r="C56" s="21" t="s">
        <v>194</v>
      </c>
      <c r="D56" s="21" t="s">
        <v>193</v>
      </c>
      <c r="E56" s="22" t="s">
        <v>130</v>
      </c>
      <c r="F56" s="22" t="s">
        <v>131</v>
      </c>
      <c r="G56" s="22" t="s">
        <v>131</v>
      </c>
      <c r="H56" s="22" t="s">
        <v>131</v>
      </c>
      <c r="I56" s="22" t="s">
        <v>131</v>
      </c>
      <c r="J56" s="22" t="s">
        <v>131</v>
      </c>
      <c r="K56" s="22" t="s">
        <v>131</v>
      </c>
      <c r="L56" s="22" t="s">
        <v>131</v>
      </c>
      <c r="M56" s="22" t="s">
        <v>131</v>
      </c>
      <c r="N56" s="22" t="s">
        <v>131</v>
      </c>
      <c r="O56" s="22" t="s">
        <v>108</v>
      </c>
    </row>
    <row r="57" spans="2:15" ht="94.5" x14ac:dyDescent="0.25">
      <c r="B57" s="8" t="s">
        <v>157</v>
      </c>
      <c r="C57" s="21"/>
      <c r="D57" s="21" t="s">
        <v>195</v>
      </c>
      <c r="E57" s="22" t="s">
        <v>130</v>
      </c>
      <c r="F57" s="22" t="s">
        <v>131</v>
      </c>
      <c r="G57" s="22" t="s">
        <v>131</v>
      </c>
      <c r="H57" s="22" t="s">
        <v>131</v>
      </c>
      <c r="I57" s="22" t="s">
        <v>131</v>
      </c>
      <c r="J57" s="22" t="s">
        <v>131</v>
      </c>
      <c r="K57" s="22" t="s">
        <v>131</v>
      </c>
      <c r="L57" s="22" t="s">
        <v>131</v>
      </c>
      <c r="M57" s="22" t="s">
        <v>131</v>
      </c>
      <c r="N57" s="22" t="s">
        <v>131</v>
      </c>
      <c r="O57" s="22" t="s">
        <v>108</v>
      </c>
    </row>
    <row r="58" spans="2:15" ht="126" x14ac:dyDescent="0.25">
      <c r="B58" s="8" t="s">
        <v>477</v>
      </c>
      <c r="C58" s="21"/>
      <c r="D58" s="21" t="s">
        <v>478</v>
      </c>
      <c r="E58" s="22" t="s">
        <v>105</v>
      </c>
      <c r="F58" s="22" t="s">
        <v>479</v>
      </c>
      <c r="G58" s="22" t="s">
        <v>479</v>
      </c>
      <c r="H58" s="22" t="s">
        <v>479</v>
      </c>
      <c r="I58" s="22" t="s">
        <v>479</v>
      </c>
      <c r="J58" s="22" t="s">
        <v>479</v>
      </c>
      <c r="K58" s="22" t="s">
        <v>479</v>
      </c>
      <c r="L58" s="22" t="s">
        <v>479</v>
      </c>
      <c r="M58" s="22" t="s">
        <v>479</v>
      </c>
      <c r="N58" s="22" t="s">
        <v>479</v>
      </c>
      <c r="O58" s="22" t="s">
        <v>108</v>
      </c>
    </row>
    <row r="59" spans="2:15" x14ac:dyDescent="0.25">
      <c r="B59" s="65" t="str">
        <f>(Паспорт!A223)</f>
        <v>подпрограмма 5 "Совершенствование контроля в бюджетно-финансовой сфере"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2:15" ht="94.5" x14ac:dyDescent="0.25">
      <c r="B60" s="8" t="s">
        <v>159</v>
      </c>
      <c r="C60" s="21" t="s">
        <v>183</v>
      </c>
      <c r="D60" s="21" t="s">
        <v>178</v>
      </c>
      <c r="E60" s="8" t="s">
        <v>105</v>
      </c>
      <c r="F60" s="8" t="s">
        <v>179</v>
      </c>
      <c r="G60" s="8" t="s">
        <v>179</v>
      </c>
      <c r="H60" s="8" t="s">
        <v>179</v>
      </c>
      <c r="I60" s="8" t="s">
        <v>179</v>
      </c>
      <c r="J60" s="8" t="s">
        <v>179</v>
      </c>
      <c r="K60" s="8" t="s">
        <v>179</v>
      </c>
      <c r="L60" s="8" t="s">
        <v>179</v>
      </c>
      <c r="M60" s="8" t="s">
        <v>179</v>
      </c>
      <c r="N60" s="8" t="s">
        <v>179</v>
      </c>
      <c r="O60" s="8" t="s">
        <v>108</v>
      </c>
    </row>
    <row r="61" spans="2:15" ht="141.75" x14ac:dyDescent="0.25">
      <c r="B61" s="8" t="s">
        <v>160</v>
      </c>
      <c r="C61" s="21" t="s">
        <v>185</v>
      </c>
      <c r="D61" s="21" t="s">
        <v>184</v>
      </c>
      <c r="E61" s="8" t="s">
        <v>130</v>
      </c>
      <c r="F61" s="8" t="s">
        <v>131</v>
      </c>
      <c r="G61" s="8" t="s">
        <v>131</v>
      </c>
      <c r="H61" s="8" t="s">
        <v>131</v>
      </c>
      <c r="I61" s="8" t="s">
        <v>131</v>
      </c>
      <c r="J61" s="8" t="s">
        <v>131</v>
      </c>
      <c r="K61" s="8" t="s">
        <v>131</v>
      </c>
      <c r="L61" s="8" t="s">
        <v>131</v>
      </c>
      <c r="M61" s="8" t="s">
        <v>131</v>
      </c>
      <c r="N61" s="8" t="s">
        <v>131</v>
      </c>
      <c r="O61" s="8" t="s">
        <v>108</v>
      </c>
    </row>
    <row r="62" spans="2:15" ht="157.5" x14ac:dyDescent="0.25">
      <c r="B62" s="8" t="s">
        <v>161</v>
      </c>
      <c r="C62" s="21" t="s">
        <v>186</v>
      </c>
      <c r="D62" s="21" t="s">
        <v>187</v>
      </c>
      <c r="E62" s="8" t="s">
        <v>105</v>
      </c>
      <c r="F62" s="8">
        <v>100</v>
      </c>
      <c r="G62" s="8">
        <v>100</v>
      </c>
      <c r="H62" s="8">
        <v>100</v>
      </c>
      <c r="I62" s="8">
        <v>100</v>
      </c>
      <c r="J62" s="8">
        <v>100</v>
      </c>
      <c r="K62" s="8">
        <v>100</v>
      </c>
      <c r="L62" s="8">
        <v>100</v>
      </c>
      <c r="M62" s="8">
        <v>100</v>
      </c>
      <c r="N62" s="8">
        <v>100</v>
      </c>
      <c r="O62" s="8">
        <v>1</v>
      </c>
    </row>
    <row r="63" spans="2:15" ht="78.75" x14ac:dyDescent="0.25">
      <c r="B63" s="8" t="s">
        <v>162</v>
      </c>
      <c r="C63" s="21"/>
      <c r="D63" s="21" t="s">
        <v>163</v>
      </c>
      <c r="E63" s="8" t="s">
        <v>105</v>
      </c>
      <c r="F63" s="8" t="s">
        <v>164</v>
      </c>
      <c r="G63" s="8" t="s">
        <v>164</v>
      </c>
      <c r="H63" s="8" t="s">
        <v>164</v>
      </c>
      <c r="I63" s="8" t="s">
        <v>164</v>
      </c>
      <c r="J63" s="8" t="s">
        <v>164</v>
      </c>
      <c r="K63" s="8" t="s">
        <v>164</v>
      </c>
      <c r="L63" s="8" t="s">
        <v>164</v>
      </c>
      <c r="M63" s="8" t="s">
        <v>164</v>
      </c>
      <c r="N63" s="8" t="s">
        <v>164</v>
      </c>
      <c r="O63" s="8" t="s">
        <v>108</v>
      </c>
    </row>
    <row r="64" spans="2:15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2:2" x14ac:dyDescent="0.25">
      <c r="B65" s="20"/>
    </row>
    <row r="66" spans="2:2" x14ac:dyDescent="0.25">
      <c r="B66" s="20"/>
    </row>
    <row r="67" spans="2:2" x14ac:dyDescent="0.25">
      <c r="B67" s="20"/>
    </row>
    <row r="68" spans="2:2" x14ac:dyDescent="0.25">
      <c r="B68" s="20"/>
    </row>
    <row r="69" spans="2:2" x14ac:dyDescent="0.25">
      <c r="B69" s="20"/>
    </row>
  </sheetData>
  <mergeCells count="18">
    <mergeCell ref="E12:E13"/>
    <mergeCell ref="D12:D13"/>
    <mergeCell ref="C12:C13"/>
    <mergeCell ref="B12:B13"/>
    <mergeCell ref="O12:O13"/>
    <mergeCell ref="F12:N12"/>
    <mergeCell ref="B31:O31"/>
    <mergeCell ref="B59:O59"/>
    <mergeCell ref="B15:O15"/>
    <mergeCell ref="B16:O16"/>
    <mergeCell ref="B23:O23"/>
    <mergeCell ref="B51:O51"/>
    <mergeCell ref="B43:O43"/>
    <mergeCell ref="K2:O2"/>
    <mergeCell ref="K3:O3"/>
    <mergeCell ref="K4:O4"/>
    <mergeCell ref="K5:O5"/>
    <mergeCell ref="B10:O10"/>
  </mergeCells>
  <pageMargins left="0.70866141732283472" right="0.70866141732283472" top="0.74803149606299213" bottom="0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8"/>
  <sheetViews>
    <sheetView zoomScale="60" zoomScaleNormal="60" workbookViewId="0">
      <selection activeCell="A6" sqref="A2:XFD6"/>
    </sheetView>
  </sheetViews>
  <sheetFormatPr defaultColWidth="9.140625" defaultRowHeight="15.75" x14ac:dyDescent="0.25"/>
  <cols>
    <col min="1" max="1" width="6.5703125" style="18" customWidth="1"/>
    <col min="2" max="2" width="11.85546875" style="18" customWidth="1"/>
    <col min="3" max="3" width="39.85546875" style="18" customWidth="1"/>
    <col min="4" max="4" width="26.85546875" style="18" customWidth="1"/>
    <col min="5" max="5" width="15.5703125" style="18" customWidth="1"/>
    <col min="6" max="6" width="14" style="18" customWidth="1"/>
    <col min="7" max="7" width="56.7109375" style="18" customWidth="1"/>
    <col min="8" max="8" width="36.5703125" style="18" customWidth="1"/>
    <col min="9" max="9" width="25.42578125" style="18" customWidth="1"/>
    <col min="10" max="16384" width="9.140625" style="18"/>
  </cols>
  <sheetData>
    <row r="1" spans="2:9" x14ac:dyDescent="0.25">
      <c r="G1" s="52"/>
      <c r="H1" s="113"/>
      <c r="I1" s="113"/>
    </row>
    <row r="2" spans="2:9" hidden="1" x14ac:dyDescent="0.25">
      <c r="G2" s="52" t="s">
        <v>494</v>
      </c>
    </row>
    <row r="3" spans="2:9" hidden="1" x14ac:dyDescent="0.25">
      <c r="G3" s="52" t="s">
        <v>495</v>
      </c>
    </row>
    <row r="4" spans="2:9" hidden="1" x14ac:dyDescent="0.25">
      <c r="G4" s="1" t="s">
        <v>523</v>
      </c>
    </row>
    <row r="5" spans="2:9" hidden="1" x14ac:dyDescent="0.25">
      <c r="H5" s="1"/>
    </row>
    <row r="6" spans="2:9" hidden="1" x14ac:dyDescent="0.25"/>
    <row r="7" spans="2:9" x14ac:dyDescent="0.25">
      <c r="H7" s="113"/>
      <c r="I7" s="113"/>
    </row>
    <row r="8" spans="2:9" x14ac:dyDescent="0.25">
      <c r="H8" s="113"/>
      <c r="I8" s="113"/>
    </row>
    <row r="9" spans="2:9" x14ac:dyDescent="0.25">
      <c r="H9" s="114"/>
      <c r="I9" s="114"/>
    </row>
    <row r="11" spans="2:9" x14ac:dyDescent="0.25">
      <c r="B11" s="9"/>
      <c r="I11" s="24" t="s">
        <v>272</v>
      </c>
    </row>
    <row r="12" spans="2:9" x14ac:dyDescent="0.25">
      <c r="B12" s="9"/>
      <c r="I12" s="24" t="s">
        <v>166</v>
      </c>
    </row>
    <row r="13" spans="2:9" x14ac:dyDescent="0.25">
      <c r="B13" s="27"/>
    </row>
    <row r="14" spans="2:9" x14ac:dyDescent="0.25">
      <c r="B14" s="121" t="s">
        <v>358</v>
      </c>
      <c r="C14" s="122"/>
      <c r="D14" s="122"/>
      <c r="E14" s="122"/>
      <c r="F14" s="122"/>
      <c r="G14" s="122"/>
      <c r="H14" s="122"/>
      <c r="I14" s="122"/>
    </row>
    <row r="15" spans="2:9" x14ac:dyDescent="0.25">
      <c r="B15" s="28"/>
    </row>
    <row r="16" spans="2:9" x14ac:dyDescent="0.25">
      <c r="B16" s="28"/>
    </row>
    <row r="17" spans="2:9" x14ac:dyDescent="0.25">
      <c r="B17" s="20"/>
    </row>
    <row r="18" spans="2:9" x14ac:dyDescent="0.25">
      <c r="B18" s="65" t="s">
        <v>273</v>
      </c>
      <c r="C18" s="65" t="s">
        <v>437</v>
      </c>
      <c r="D18" s="96" t="s">
        <v>274</v>
      </c>
      <c r="E18" s="98" t="s">
        <v>275</v>
      </c>
      <c r="F18" s="123"/>
      <c r="G18" s="120" t="s">
        <v>276</v>
      </c>
      <c r="H18" s="96" t="s">
        <v>472</v>
      </c>
      <c r="I18" s="65" t="s">
        <v>471</v>
      </c>
    </row>
    <row r="19" spans="2:9" ht="84.75" customHeight="1" x14ac:dyDescent="0.25">
      <c r="B19" s="65"/>
      <c r="C19" s="65"/>
      <c r="D19" s="125"/>
      <c r="E19" s="30" t="s">
        <v>277</v>
      </c>
      <c r="F19" s="8" t="s">
        <v>278</v>
      </c>
      <c r="G19" s="124"/>
      <c r="H19" s="125"/>
      <c r="I19" s="65"/>
    </row>
    <row r="20" spans="2:9" x14ac:dyDescent="0.25">
      <c r="B20" s="8">
        <v>1</v>
      </c>
      <c r="C20" s="8">
        <v>2</v>
      </c>
      <c r="D20" s="31">
        <v>3</v>
      </c>
      <c r="E20" s="31">
        <v>4</v>
      </c>
      <c r="F20" s="8">
        <v>5</v>
      </c>
      <c r="G20" s="8">
        <v>6</v>
      </c>
      <c r="H20" s="8">
        <v>7</v>
      </c>
      <c r="I20" s="8">
        <v>8</v>
      </c>
    </row>
    <row r="21" spans="2:9" x14ac:dyDescent="0.25">
      <c r="B21" s="65" t="s">
        <v>360</v>
      </c>
      <c r="C21" s="65"/>
      <c r="D21" s="65"/>
      <c r="E21" s="65"/>
      <c r="F21" s="65"/>
      <c r="G21" s="65"/>
      <c r="H21" s="65"/>
      <c r="I21" s="65"/>
    </row>
    <row r="22" spans="2:9" x14ac:dyDescent="0.25">
      <c r="B22" s="65" t="str">
        <f>('Сведения 1'!B23:O23)</f>
        <v>подпрограмма 1 "Развитие среднесрочного и долгосрочного бюджетного планирования"</v>
      </c>
      <c r="C22" s="65"/>
      <c r="D22" s="65"/>
      <c r="E22" s="65"/>
      <c r="F22" s="65"/>
      <c r="G22" s="65"/>
      <c r="H22" s="65"/>
      <c r="I22" s="65"/>
    </row>
    <row r="23" spans="2:9" x14ac:dyDescent="0.25">
      <c r="B23" s="8" t="s">
        <v>279</v>
      </c>
      <c r="C23" s="65" t="s">
        <v>361</v>
      </c>
      <c r="D23" s="65"/>
      <c r="E23" s="65"/>
      <c r="F23" s="65"/>
      <c r="G23" s="65"/>
      <c r="H23" s="65"/>
      <c r="I23" s="65"/>
    </row>
    <row r="24" spans="2:9" x14ac:dyDescent="0.25">
      <c r="B24" s="8" t="s">
        <v>280</v>
      </c>
      <c r="C24" s="65" t="s">
        <v>132</v>
      </c>
      <c r="D24" s="65"/>
      <c r="E24" s="65"/>
      <c r="F24" s="65"/>
      <c r="G24" s="65"/>
      <c r="H24" s="65"/>
      <c r="I24" s="65"/>
    </row>
    <row r="25" spans="2:9" ht="84" customHeight="1" x14ac:dyDescent="0.25">
      <c r="B25" s="8" t="s">
        <v>280</v>
      </c>
      <c r="C25" s="34" t="s">
        <v>285</v>
      </c>
      <c r="D25" s="33" t="s">
        <v>7</v>
      </c>
      <c r="E25" s="33">
        <v>2016</v>
      </c>
      <c r="F25" s="33">
        <v>2024</v>
      </c>
      <c r="G25" s="34" t="s">
        <v>227</v>
      </c>
      <c r="H25" s="35" t="s">
        <v>286</v>
      </c>
      <c r="I25" s="36" t="s">
        <v>281</v>
      </c>
    </row>
    <row r="26" spans="2:9" ht="30" customHeight="1" x14ac:dyDescent="0.25">
      <c r="B26" s="8" t="s">
        <v>282</v>
      </c>
      <c r="C26" s="65" t="s">
        <v>228</v>
      </c>
      <c r="D26" s="65"/>
      <c r="E26" s="65"/>
      <c r="F26" s="65"/>
      <c r="G26" s="65"/>
      <c r="H26" s="65"/>
      <c r="I26" s="65"/>
    </row>
    <row r="27" spans="2:9" ht="104.25" customHeight="1" x14ac:dyDescent="0.25">
      <c r="B27" s="8" t="s">
        <v>283</v>
      </c>
      <c r="C27" s="32" t="s">
        <v>362</v>
      </c>
      <c r="D27" s="33" t="s">
        <v>7</v>
      </c>
      <c r="E27" s="33">
        <v>2016</v>
      </c>
      <c r="F27" s="33">
        <v>2024</v>
      </c>
      <c r="G27" s="21" t="s">
        <v>363</v>
      </c>
      <c r="H27" s="21" t="s">
        <v>505</v>
      </c>
      <c r="I27" s="37" t="s">
        <v>364</v>
      </c>
    </row>
    <row r="28" spans="2:9" ht="110.25" customHeight="1" x14ac:dyDescent="0.25">
      <c r="B28" s="8" t="s">
        <v>284</v>
      </c>
      <c r="C28" s="32" t="s">
        <v>365</v>
      </c>
      <c r="D28" s="33" t="s">
        <v>7</v>
      </c>
      <c r="E28" s="33">
        <v>2016</v>
      </c>
      <c r="F28" s="33">
        <v>2024</v>
      </c>
      <c r="G28" s="29" t="s">
        <v>506</v>
      </c>
      <c r="H28" s="35" t="s">
        <v>507</v>
      </c>
      <c r="I28" s="37" t="s">
        <v>366</v>
      </c>
    </row>
    <row r="29" spans="2:9" ht="146.25" customHeight="1" x14ac:dyDescent="0.25">
      <c r="B29" s="8" t="s">
        <v>368</v>
      </c>
      <c r="C29" s="38" t="s">
        <v>367</v>
      </c>
      <c r="D29" s="33" t="s">
        <v>7</v>
      </c>
      <c r="E29" s="33">
        <v>2016</v>
      </c>
      <c r="F29" s="33">
        <v>2024</v>
      </c>
      <c r="G29" s="35" t="s">
        <v>359</v>
      </c>
      <c r="H29" s="35" t="s">
        <v>287</v>
      </c>
      <c r="I29" s="36" t="s">
        <v>369</v>
      </c>
    </row>
    <row r="30" spans="2:9" x14ac:dyDescent="0.25">
      <c r="B30" s="65" t="str">
        <f>('Сведения 1'!B31:O31)</f>
        <v>подпрограмма 2 "Создание условий для повышения результативности бюджетных расходов"</v>
      </c>
      <c r="C30" s="65"/>
      <c r="D30" s="65"/>
      <c r="E30" s="65"/>
      <c r="F30" s="65"/>
      <c r="G30" s="65"/>
      <c r="H30" s="65"/>
      <c r="I30" s="65"/>
    </row>
    <row r="31" spans="2:9" x14ac:dyDescent="0.25">
      <c r="B31" s="8" t="s">
        <v>288</v>
      </c>
      <c r="C31" s="65" t="s">
        <v>207</v>
      </c>
      <c r="D31" s="65"/>
      <c r="E31" s="65"/>
      <c r="F31" s="65"/>
      <c r="G31" s="65"/>
      <c r="H31" s="65"/>
      <c r="I31" s="65"/>
    </row>
    <row r="32" spans="2:9" ht="33.75" customHeight="1" x14ac:dyDescent="0.25">
      <c r="B32" s="8" t="s">
        <v>289</v>
      </c>
      <c r="C32" s="65" t="s">
        <v>208</v>
      </c>
      <c r="D32" s="65"/>
      <c r="E32" s="65"/>
      <c r="F32" s="65"/>
      <c r="G32" s="65"/>
      <c r="H32" s="65"/>
      <c r="I32" s="65"/>
    </row>
    <row r="33" spans="2:9" ht="167.25" customHeight="1" x14ac:dyDescent="0.25">
      <c r="B33" s="8" t="s">
        <v>291</v>
      </c>
      <c r="C33" s="32" t="s">
        <v>309</v>
      </c>
      <c r="D33" s="33" t="s">
        <v>7</v>
      </c>
      <c r="E33" s="33">
        <v>2016</v>
      </c>
      <c r="F33" s="33">
        <v>2024</v>
      </c>
      <c r="G33" s="16" t="s">
        <v>370</v>
      </c>
      <c r="H33" s="21" t="s">
        <v>310</v>
      </c>
      <c r="I33" s="37" t="s">
        <v>371</v>
      </c>
    </row>
    <row r="34" spans="2:9" x14ac:dyDescent="0.25">
      <c r="B34" s="8" t="s">
        <v>290</v>
      </c>
      <c r="C34" s="65" t="s">
        <v>211</v>
      </c>
      <c r="D34" s="65"/>
      <c r="E34" s="65"/>
      <c r="F34" s="65"/>
      <c r="G34" s="65"/>
      <c r="H34" s="65"/>
      <c r="I34" s="65"/>
    </row>
    <row r="35" spans="2:9" ht="217.5" customHeight="1" x14ac:dyDescent="0.25">
      <c r="B35" s="8" t="s">
        <v>291</v>
      </c>
      <c r="C35" s="32" t="s">
        <v>317</v>
      </c>
      <c r="D35" s="33" t="s">
        <v>7</v>
      </c>
      <c r="E35" s="33">
        <v>2016</v>
      </c>
      <c r="F35" s="33">
        <v>2022</v>
      </c>
      <c r="G35" s="21" t="s">
        <v>372</v>
      </c>
      <c r="H35" s="21" t="s">
        <v>318</v>
      </c>
      <c r="I35" s="37" t="s">
        <v>355</v>
      </c>
    </row>
    <row r="36" spans="2:9" ht="99" customHeight="1" x14ac:dyDescent="0.25">
      <c r="B36" s="8" t="s">
        <v>292</v>
      </c>
      <c r="C36" s="32" t="s">
        <v>319</v>
      </c>
      <c r="D36" s="33" t="s">
        <v>7</v>
      </c>
      <c r="E36" s="33">
        <v>2016</v>
      </c>
      <c r="F36" s="33">
        <v>2024</v>
      </c>
      <c r="G36" s="21" t="s">
        <v>320</v>
      </c>
      <c r="H36" s="21" t="s">
        <v>321</v>
      </c>
      <c r="I36" s="37" t="s">
        <v>373</v>
      </c>
    </row>
    <row r="37" spans="2:9" ht="80.25" customHeight="1" x14ac:dyDescent="0.25">
      <c r="B37" s="8" t="s">
        <v>293</v>
      </c>
      <c r="C37" s="32" t="s">
        <v>322</v>
      </c>
      <c r="D37" s="33" t="s">
        <v>7</v>
      </c>
      <c r="E37" s="33">
        <v>2016</v>
      </c>
      <c r="F37" s="33">
        <v>2024</v>
      </c>
      <c r="G37" s="21" t="s">
        <v>323</v>
      </c>
      <c r="H37" s="21" t="s">
        <v>324</v>
      </c>
      <c r="I37" s="37" t="s">
        <v>374</v>
      </c>
    </row>
    <row r="38" spans="2:9" x14ac:dyDescent="0.25">
      <c r="B38" s="8" t="s">
        <v>294</v>
      </c>
      <c r="C38" s="65" t="s">
        <v>225</v>
      </c>
      <c r="D38" s="65"/>
      <c r="E38" s="65"/>
      <c r="F38" s="65"/>
      <c r="G38" s="65"/>
      <c r="H38" s="65"/>
      <c r="I38" s="65"/>
    </row>
    <row r="39" spans="2:9" ht="201" customHeight="1" x14ac:dyDescent="0.25">
      <c r="B39" s="8" t="s">
        <v>295</v>
      </c>
      <c r="C39" s="32" t="s">
        <v>325</v>
      </c>
      <c r="D39" s="33" t="s">
        <v>7</v>
      </c>
      <c r="E39" s="33">
        <v>2016</v>
      </c>
      <c r="F39" s="33">
        <v>2024</v>
      </c>
      <c r="G39" s="21" t="s">
        <v>326</v>
      </c>
      <c r="H39" s="21" t="s">
        <v>327</v>
      </c>
      <c r="I39" s="37" t="s">
        <v>375</v>
      </c>
    </row>
    <row r="40" spans="2:9" x14ac:dyDescent="0.25">
      <c r="B40" s="65" t="str">
        <f>('Сведения 1'!B43:O43)</f>
        <v>подпрограмма 3 "Организация исполнения бюджета Прионежского муниципального района и формирование бюджетной отчетности"</v>
      </c>
      <c r="C40" s="65"/>
      <c r="D40" s="65"/>
      <c r="E40" s="65"/>
      <c r="F40" s="65"/>
      <c r="G40" s="65"/>
      <c r="H40" s="65"/>
      <c r="I40" s="65"/>
    </row>
    <row r="41" spans="2:9" x14ac:dyDescent="0.25">
      <c r="B41" s="8" t="s">
        <v>303</v>
      </c>
      <c r="C41" s="65" t="s">
        <v>376</v>
      </c>
      <c r="D41" s="65"/>
      <c r="E41" s="65"/>
      <c r="F41" s="65"/>
      <c r="G41" s="65"/>
      <c r="H41" s="65"/>
      <c r="I41" s="65"/>
    </row>
    <row r="42" spans="2:9" x14ac:dyDescent="0.25">
      <c r="B42" s="8" t="s">
        <v>304</v>
      </c>
      <c r="C42" s="65" t="s">
        <v>197</v>
      </c>
      <c r="D42" s="65"/>
      <c r="E42" s="65"/>
      <c r="F42" s="65"/>
      <c r="G42" s="65"/>
      <c r="H42" s="65"/>
      <c r="I42" s="65"/>
    </row>
    <row r="43" spans="2:9" ht="102" customHeight="1" x14ac:dyDescent="0.25">
      <c r="B43" s="8" t="s">
        <v>305</v>
      </c>
      <c r="C43" s="32" t="s">
        <v>331</v>
      </c>
      <c r="D43" s="33" t="s">
        <v>7</v>
      </c>
      <c r="E43" s="33">
        <v>2016</v>
      </c>
      <c r="F43" s="33">
        <v>2022</v>
      </c>
      <c r="G43" s="39" t="s">
        <v>377</v>
      </c>
      <c r="H43" s="38" t="s">
        <v>332</v>
      </c>
      <c r="I43" s="37" t="s">
        <v>306</v>
      </c>
    </row>
    <row r="44" spans="2:9" ht="25.5" customHeight="1" x14ac:dyDescent="0.25">
      <c r="B44" s="8" t="s">
        <v>307</v>
      </c>
      <c r="C44" s="65" t="s">
        <v>199</v>
      </c>
      <c r="D44" s="65"/>
      <c r="E44" s="65"/>
      <c r="F44" s="65"/>
      <c r="G44" s="65"/>
      <c r="H44" s="65"/>
      <c r="I44" s="65"/>
    </row>
    <row r="45" spans="2:9" ht="78.75" x14ac:dyDescent="0.25">
      <c r="B45" s="8" t="s">
        <v>308</v>
      </c>
      <c r="C45" s="32" t="s">
        <v>339</v>
      </c>
      <c r="D45" s="33" t="s">
        <v>7</v>
      </c>
      <c r="E45" s="33">
        <v>2016</v>
      </c>
      <c r="F45" s="33">
        <v>2024</v>
      </c>
      <c r="G45" s="21" t="s">
        <v>340</v>
      </c>
      <c r="H45" s="21" t="s">
        <v>286</v>
      </c>
      <c r="I45" s="37" t="s">
        <v>379</v>
      </c>
    </row>
    <row r="46" spans="2:9" ht="115.5" customHeight="1" x14ac:dyDescent="0.25">
      <c r="B46" s="8" t="s">
        <v>378</v>
      </c>
      <c r="C46" s="32" t="s">
        <v>508</v>
      </c>
      <c r="D46" s="33" t="s">
        <v>7</v>
      </c>
      <c r="E46" s="33">
        <v>2016</v>
      </c>
      <c r="F46" s="33">
        <v>2024</v>
      </c>
      <c r="G46" s="21" t="s">
        <v>340</v>
      </c>
      <c r="H46" s="21" t="s">
        <v>286</v>
      </c>
      <c r="I46" s="37" t="s">
        <v>311</v>
      </c>
    </row>
    <row r="47" spans="2:9" x14ac:dyDescent="0.25">
      <c r="B47" s="8" t="s">
        <v>312</v>
      </c>
      <c r="C47" s="65" t="s">
        <v>380</v>
      </c>
      <c r="D47" s="65"/>
      <c r="E47" s="65"/>
      <c r="F47" s="65"/>
      <c r="G47" s="65"/>
      <c r="H47" s="65"/>
      <c r="I47" s="65"/>
    </row>
    <row r="48" spans="2:9" ht="74.25" customHeight="1" x14ac:dyDescent="0.25">
      <c r="B48" s="8" t="s">
        <v>313</v>
      </c>
      <c r="C48" s="32" t="s">
        <v>381</v>
      </c>
      <c r="D48" s="33" t="s">
        <v>7</v>
      </c>
      <c r="E48" s="33">
        <v>2016</v>
      </c>
      <c r="F48" s="33">
        <v>2024</v>
      </c>
      <c r="G48" s="21" t="s">
        <v>382</v>
      </c>
      <c r="H48" s="21" t="s">
        <v>341</v>
      </c>
      <c r="I48" s="37" t="s">
        <v>356</v>
      </c>
    </row>
    <row r="49" spans="2:9" x14ac:dyDescent="0.25">
      <c r="B49" s="8" t="s">
        <v>314</v>
      </c>
      <c r="C49" s="65" t="s">
        <v>205</v>
      </c>
      <c r="D49" s="65"/>
      <c r="E49" s="65"/>
      <c r="F49" s="65"/>
      <c r="G49" s="65"/>
      <c r="H49" s="65"/>
      <c r="I49" s="65"/>
    </row>
    <row r="50" spans="2:9" ht="78.75" x14ac:dyDescent="0.25">
      <c r="B50" s="8" t="s">
        <v>315</v>
      </c>
      <c r="C50" s="32" t="s">
        <v>342</v>
      </c>
      <c r="D50" s="33" t="s">
        <v>7</v>
      </c>
      <c r="E50" s="33">
        <v>2016</v>
      </c>
      <c r="F50" s="33">
        <v>2024</v>
      </c>
      <c r="G50" s="21" t="s">
        <v>343</v>
      </c>
      <c r="H50" s="21" t="s">
        <v>383</v>
      </c>
      <c r="I50" s="37" t="s">
        <v>316</v>
      </c>
    </row>
    <row r="51" spans="2:9" ht="15.75" customHeight="1" x14ac:dyDescent="0.25">
      <c r="B51" s="98" t="str">
        <f>('Сведения 1'!B51:O51)</f>
        <v>подпрограмма 4 "Проведение эффективной налоговой политики"</v>
      </c>
      <c r="C51" s="126"/>
      <c r="D51" s="126"/>
      <c r="E51" s="126"/>
      <c r="F51" s="126"/>
      <c r="G51" s="126"/>
      <c r="H51" s="126"/>
      <c r="I51" s="99"/>
    </row>
    <row r="52" spans="2:9" ht="15.75" customHeight="1" x14ac:dyDescent="0.25">
      <c r="B52" s="8" t="s">
        <v>328</v>
      </c>
      <c r="C52" s="98" t="s">
        <v>384</v>
      </c>
      <c r="D52" s="126"/>
      <c r="E52" s="126"/>
      <c r="F52" s="126"/>
      <c r="G52" s="126"/>
      <c r="H52" s="126"/>
      <c r="I52" s="99"/>
    </row>
    <row r="53" spans="2:9" x14ac:dyDescent="0.25">
      <c r="B53" s="8" t="s">
        <v>329</v>
      </c>
      <c r="C53" s="65" t="s">
        <v>190</v>
      </c>
      <c r="D53" s="65"/>
      <c r="E53" s="65"/>
      <c r="F53" s="65"/>
      <c r="G53" s="65"/>
      <c r="H53" s="65"/>
      <c r="I53" s="65"/>
    </row>
    <row r="54" spans="2:9" ht="99" customHeight="1" x14ac:dyDescent="0.25">
      <c r="B54" s="8" t="s">
        <v>330</v>
      </c>
      <c r="C54" s="32" t="s">
        <v>296</v>
      </c>
      <c r="D54" s="33" t="s">
        <v>403</v>
      </c>
      <c r="E54" s="33">
        <v>2016</v>
      </c>
      <c r="F54" s="33">
        <v>2024</v>
      </c>
      <c r="G54" s="21" t="s">
        <v>297</v>
      </c>
      <c r="H54" s="21" t="s">
        <v>298</v>
      </c>
      <c r="I54" s="37" t="s">
        <v>389</v>
      </c>
    </row>
    <row r="55" spans="2:9" ht="144" customHeight="1" x14ac:dyDescent="0.25">
      <c r="B55" s="8" t="s">
        <v>333</v>
      </c>
      <c r="C55" s="32" t="s">
        <v>387</v>
      </c>
      <c r="D55" s="33" t="s">
        <v>403</v>
      </c>
      <c r="E55" s="33">
        <v>2016</v>
      </c>
      <c r="F55" s="33">
        <v>2024</v>
      </c>
      <c r="G55" s="21" t="s">
        <v>388</v>
      </c>
      <c r="H55" s="21" t="s">
        <v>299</v>
      </c>
      <c r="I55" s="37" t="s">
        <v>390</v>
      </c>
    </row>
    <row r="56" spans="2:9" ht="166.5" customHeight="1" x14ac:dyDescent="0.25">
      <c r="B56" s="8" t="s">
        <v>385</v>
      </c>
      <c r="C56" s="32" t="s">
        <v>300</v>
      </c>
      <c r="D56" s="33" t="s">
        <v>403</v>
      </c>
      <c r="E56" s="33">
        <v>2016</v>
      </c>
      <c r="F56" s="33">
        <v>2024</v>
      </c>
      <c r="G56" s="21" t="s">
        <v>509</v>
      </c>
      <c r="H56" s="21" t="s">
        <v>393</v>
      </c>
      <c r="I56" s="37" t="s">
        <v>394</v>
      </c>
    </row>
    <row r="57" spans="2:9" ht="135" customHeight="1" x14ac:dyDescent="0.25">
      <c r="B57" s="8" t="s">
        <v>386</v>
      </c>
      <c r="C57" s="32" t="s">
        <v>301</v>
      </c>
      <c r="D57" s="33" t="s">
        <v>403</v>
      </c>
      <c r="E57" s="33">
        <v>2016</v>
      </c>
      <c r="F57" s="33">
        <v>2024</v>
      </c>
      <c r="G57" s="21" t="s">
        <v>391</v>
      </c>
      <c r="H57" s="21" t="s">
        <v>392</v>
      </c>
      <c r="I57" s="37" t="s">
        <v>389</v>
      </c>
    </row>
    <row r="58" spans="2:9" x14ac:dyDescent="0.25">
      <c r="B58" s="8" t="s">
        <v>334</v>
      </c>
      <c r="C58" s="65" t="s">
        <v>194</v>
      </c>
      <c r="D58" s="65"/>
      <c r="E58" s="65"/>
      <c r="F58" s="65"/>
      <c r="G58" s="65"/>
      <c r="H58" s="65"/>
      <c r="I58" s="65"/>
    </row>
    <row r="59" spans="2:9" ht="120.75" customHeight="1" x14ac:dyDescent="0.25">
      <c r="B59" s="8" t="s">
        <v>335</v>
      </c>
      <c r="C59" s="32" t="s">
        <v>302</v>
      </c>
      <c r="D59" s="33" t="s">
        <v>7</v>
      </c>
      <c r="E59" s="33">
        <v>2016</v>
      </c>
      <c r="F59" s="33">
        <v>2024</v>
      </c>
      <c r="G59" s="21" t="s">
        <v>395</v>
      </c>
      <c r="H59" s="21" t="s">
        <v>396</v>
      </c>
      <c r="I59" s="37" t="s">
        <v>336</v>
      </c>
    </row>
    <row r="60" spans="2:9" ht="173.25" customHeight="1" x14ac:dyDescent="0.25">
      <c r="B60" s="8" t="s">
        <v>337</v>
      </c>
      <c r="C60" s="32" t="s">
        <v>397</v>
      </c>
      <c r="D60" s="33" t="s">
        <v>7</v>
      </c>
      <c r="E60" s="33">
        <v>2016</v>
      </c>
      <c r="F60" s="33">
        <v>2024</v>
      </c>
      <c r="G60" s="21" t="s">
        <v>398</v>
      </c>
      <c r="H60" s="21" t="s">
        <v>399</v>
      </c>
      <c r="I60" s="37" t="s">
        <v>338</v>
      </c>
    </row>
    <row r="61" spans="2:9" x14ac:dyDescent="0.25">
      <c r="B61" s="65" t="str">
        <f>('Сведения 1'!B59:O59)</f>
        <v>подпрограмма 5 "Совершенствование контроля в бюджетно-финансовой сфере"</v>
      </c>
      <c r="C61" s="65"/>
      <c r="D61" s="65"/>
      <c r="E61" s="65"/>
      <c r="F61" s="65"/>
      <c r="G61" s="65"/>
      <c r="H61" s="65"/>
      <c r="I61" s="65"/>
    </row>
    <row r="62" spans="2:9" x14ac:dyDescent="0.25">
      <c r="B62" s="8" t="s">
        <v>344</v>
      </c>
      <c r="C62" s="65" t="s">
        <v>345</v>
      </c>
      <c r="D62" s="65"/>
      <c r="E62" s="65"/>
      <c r="F62" s="65"/>
      <c r="G62" s="65"/>
      <c r="H62" s="65"/>
      <c r="I62" s="65"/>
    </row>
    <row r="63" spans="2:9" ht="45" customHeight="1" x14ac:dyDescent="0.25">
      <c r="B63" s="8" t="s">
        <v>346</v>
      </c>
      <c r="C63" s="65" t="s">
        <v>347</v>
      </c>
      <c r="D63" s="65"/>
      <c r="E63" s="65"/>
      <c r="F63" s="65"/>
      <c r="G63" s="65"/>
      <c r="H63" s="65"/>
      <c r="I63" s="65"/>
    </row>
    <row r="64" spans="2:9" ht="179.25" customHeight="1" x14ac:dyDescent="0.25">
      <c r="B64" s="8" t="s">
        <v>348</v>
      </c>
      <c r="C64" s="32" t="s">
        <v>401</v>
      </c>
      <c r="D64" s="33" t="s">
        <v>7</v>
      </c>
      <c r="E64" s="33">
        <v>2016</v>
      </c>
      <c r="F64" s="33">
        <v>2024</v>
      </c>
      <c r="G64" s="21" t="s">
        <v>510</v>
      </c>
      <c r="H64" s="21" t="s">
        <v>400</v>
      </c>
      <c r="I64" s="37" t="s">
        <v>349</v>
      </c>
    </row>
    <row r="65" spans="2:9" ht="43.5" customHeight="1" x14ac:dyDescent="0.25">
      <c r="B65" s="8" t="s">
        <v>350</v>
      </c>
      <c r="C65" s="65" t="s">
        <v>186</v>
      </c>
      <c r="D65" s="65"/>
      <c r="E65" s="65"/>
      <c r="F65" s="65"/>
      <c r="G65" s="65"/>
      <c r="H65" s="65"/>
      <c r="I65" s="65"/>
    </row>
    <row r="66" spans="2:9" ht="194.25" customHeight="1" x14ac:dyDescent="0.25">
      <c r="B66" s="8" t="s">
        <v>351</v>
      </c>
      <c r="C66" s="32" t="s">
        <v>352</v>
      </c>
      <c r="D66" s="33" t="s">
        <v>7</v>
      </c>
      <c r="E66" s="33">
        <v>2016</v>
      </c>
      <c r="F66" s="33">
        <v>2024</v>
      </c>
      <c r="G66" s="21" t="s">
        <v>353</v>
      </c>
      <c r="H66" s="21" t="s">
        <v>354</v>
      </c>
      <c r="I66" s="37" t="s">
        <v>402</v>
      </c>
    </row>
    <row r="67" spans="2:9" x14ac:dyDescent="0.25">
      <c r="B67" s="19"/>
      <c r="C67" s="19"/>
      <c r="D67" s="19"/>
      <c r="E67" s="19"/>
      <c r="F67" s="19"/>
      <c r="G67" s="19"/>
      <c r="H67" s="19"/>
      <c r="I67" s="19"/>
    </row>
    <row r="68" spans="2:9" x14ac:dyDescent="0.25">
      <c r="B68" s="20"/>
    </row>
  </sheetData>
  <mergeCells count="36">
    <mergeCell ref="C65:I65"/>
    <mergeCell ref="B61:I61"/>
    <mergeCell ref="C62:I62"/>
    <mergeCell ref="C49:I49"/>
    <mergeCell ref="C47:I47"/>
    <mergeCell ref="C58:I58"/>
    <mergeCell ref="C53:I53"/>
    <mergeCell ref="B51:I51"/>
    <mergeCell ref="C52:I52"/>
    <mergeCell ref="C63:I63"/>
    <mergeCell ref="C44:I44"/>
    <mergeCell ref="B40:I40"/>
    <mergeCell ref="C41:I41"/>
    <mergeCell ref="C42:I42"/>
    <mergeCell ref="C38:I38"/>
    <mergeCell ref="C34:I34"/>
    <mergeCell ref="C32:I32"/>
    <mergeCell ref="B30:I30"/>
    <mergeCell ref="C31:I31"/>
    <mergeCell ref="C26:I26"/>
    <mergeCell ref="C24:I24"/>
    <mergeCell ref="B21:I21"/>
    <mergeCell ref="B22:I22"/>
    <mergeCell ref="H1:I1"/>
    <mergeCell ref="H7:I7"/>
    <mergeCell ref="H8:I8"/>
    <mergeCell ref="H9:I9"/>
    <mergeCell ref="B14:I14"/>
    <mergeCell ref="C23:I23"/>
    <mergeCell ref="I18:I19"/>
    <mergeCell ref="E18:F18"/>
    <mergeCell ref="B18:B19"/>
    <mergeCell ref="C18:C19"/>
    <mergeCell ref="G18:G19"/>
    <mergeCell ref="D18:D19"/>
    <mergeCell ref="H18:H19"/>
  </mergeCells>
  <hyperlinks>
    <hyperlink ref="I29" location="'Сведения 1'!B24" display="1.1.1.2.5" xr:uid="{00000000-0004-0000-0200-000000000000}"/>
    <hyperlink ref="I33" location="'Сведения 1'!B28" display="1.2.1.1.2" xr:uid="{00000000-0004-0000-0200-000001000000}"/>
    <hyperlink ref="I25" location="'Сведения 1'!B19" display="1.1.1.1.1" xr:uid="{00000000-0004-0000-0200-000002000000}"/>
    <hyperlink ref="I27" location="'Сведения 1'!B20" display="1.1.1.2.1, 1.1.1.2.2" xr:uid="{00000000-0004-0000-0200-000003000000}"/>
    <hyperlink ref="I28" location="'Сведения 1'!B22" display="1.1.1.2.3, 1.1.1.2.4" xr:uid="{00000000-0004-0000-0200-000004000000}"/>
    <hyperlink ref="I35" location="'Сведения 1'!B29" display="1.2.1.2.1, 1.2.1.2.2" xr:uid="{00000000-0004-0000-0200-000005000000}"/>
    <hyperlink ref="I36" location="'Сведения 1'!B31" display="1.2.1.2.3, 1.2.1.2.4" xr:uid="{00000000-0004-0000-0200-000006000000}"/>
    <hyperlink ref="I37" location="'Сведения 1'!B33" display="1.2.1.2.5" xr:uid="{00000000-0004-0000-0200-000007000000}"/>
    <hyperlink ref="I39" location="'Сведения 1'!B34" display="1.2.1.3.1, 1.2.1.3.2" xr:uid="{00000000-0004-0000-0200-000008000000}"/>
    <hyperlink ref="I43" location="'Сведения 1'!B38" display="1.3.1.1.1" xr:uid="{00000000-0004-0000-0200-000009000000}"/>
    <hyperlink ref="I45" location="'Сведения 1'!B39" display="1.3.1.2.1" xr:uid="{00000000-0004-0000-0200-00000A000000}"/>
    <hyperlink ref="I46" location="'Сведения 1'!B40" display="1.3.1.2.2" xr:uid="{00000000-0004-0000-0200-00000B000000}"/>
    <hyperlink ref="I48" location="'Сведения 1'!B41" display="1.3.1.3.1, 1.3.1.3.2" xr:uid="{00000000-0004-0000-0200-00000C000000}"/>
    <hyperlink ref="I50" location="'Сведения 1'!B43" display="1.3.1.4.1" xr:uid="{00000000-0004-0000-0200-00000D000000}"/>
    <hyperlink ref="I54" location="'Сведения 1'!B48" display="1.4.1.1.3" xr:uid="{00000000-0004-0000-0200-00000E000000}"/>
    <hyperlink ref="I57" location="'Сведения 1'!B48" display="1.4.1.1.3" xr:uid="{00000000-0004-0000-0200-00000F000000}"/>
    <hyperlink ref="I55" location="'Сведения 1'!B46" display="1.4.1.1.1" xr:uid="{00000000-0004-0000-0200-000010000000}"/>
    <hyperlink ref="I56" location="'Сведения 1'!B47" display="1.4.1.1.2" xr:uid="{00000000-0004-0000-0200-000011000000}"/>
    <hyperlink ref="I59" location="'Сведения 1'!B49" display="1.4.1.2.1" xr:uid="{00000000-0004-0000-0200-000012000000}"/>
    <hyperlink ref="I60" location="'Сведения 1'!B50" display="1.4.1.2.2" xr:uid="{00000000-0004-0000-0200-000013000000}"/>
    <hyperlink ref="I64" location="'Сведения 1'!B53" display="1.5.1.1.1" xr:uid="{00000000-0004-0000-0200-000014000000}"/>
    <hyperlink ref="I66" location="'Сведения 1'!B54" display="1.5.1.2.1, 1.5.2.2" xr:uid="{00000000-0004-0000-0200-000015000000}"/>
  </hyperlinks>
  <pageMargins left="0" right="0" top="0.19685039370078741" bottom="0" header="0" footer="0"/>
  <pageSetup paperSize="9" scale="6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25"/>
  <sheetViews>
    <sheetView zoomScale="70" zoomScaleNormal="70" workbookViewId="0">
      <selection activeCell="A6" sqref="A2:XFD6"/>
    </sheetView>
  </sheetViews>
  <sheetFormatPr defaultColWidth="9.140625" defaultRowHeight="15.75" x14ac:dyDescent="0.25"/>
  <cols>
    <col min="1" max="1" width="9.28515625" style="18" customWidth="1"/>
    <col min="2" max="2" width="45.7109375" style="18" customWidth="1"/>
    <col min="3" max="3" width="70.5703125" style="18" customWidth="1"/>
    <col min="4" max="4" width="39" style="18" customWidth="1"/>
    <col min="5" max="5" width="31.42578125" style="18" customWidth="1"/>
    <col min="6" max="16384" width="9.140625" style="18"/>
  </cols>
  <sheetData>
    <row r="2" spans="1:5" hidden="1" x14ac:dyDescent="0.25">
      <c r="D2" s="52" t="s">
        <v>499</v>
      </c>
    </row>
    <row r="3" spans="1:5" hidden="1" x14ac:dyDescent="0.25">
      <c r="D3" s="52" t="s">
        <v>494</v>
      </c>
    </row>
    <row r="4" spans="1:5" hidden="1" x14ac:dyDescent="0.25">
      <c r="D4" s="52" t="s">
        <v>495</v>
      </c>
    </row>
    <row r="5" spans="1:5" hidden="1" x14ac:dyDescent="0.25">
      <c r="D5" s="1" t="s">
        <v>496</v>
      </c>
    </row>
    <row r="6" spans="1:5" hidden="1" x14ac:dyDescent="0.25"/>
    <row r="7" spans="1:5" x14ac:dyDescent="0.25">
      <c r="A7" s="9"/>
      <c r="E7" s="9" t="s">
        <v>404</v>
      </c>
    </row>
    <row r="8" spans="1:5" x14ac:dyDescent="0.25">
      <c r="A8" s="9"/>
      <c r="E8" s="9" t="s">
        <v>166</v>
      </c>
    </row>
    <row r="9" spans="1:5" x14ac:dyDescent="0.25">
      <c r="A9" s="20"/>
    </row>
    <row r="10" spans="1:5" x14ac:dyDescent="0.25">
      <c r="A10" s="121" t="s">
        <v>417</v>
      </c>
      <c r="B10" s="122"/>
      <c r="C10" s="122"/>
      <c r="D10" s="122"/>
      <c r="E10" s="122"/>
    </row>
    <row r="11" spans="1:5" x14ac:dyDescent="0.25">
      <c r="A11" s="28"/>
    </row>
    <row r="12" spans="1:5" x14ac:dyDescent="0.25">
      <c r="A12" s="28"/>
    </row>
    <row r="13" spans="1:5" x14ac:dyDescent="0.25">
      <c r="A13" s="20"/>
    </row>
    <row r="14" spans="1:5" ht="31.5" x14ac:dyDescent="0.25">
      <c r="A14" s="8" t="s">
        <v>273</v>
      </c>
      <c r="B14" s="8" t="s">
        <v>405</v>
      </c>
      <c r="C14" s="8" t="s">
        <v>406</v>
      </c>
      <c r="D14" s="8" t="s">
        <v>407</v>
      </c>
      <c r="E14" s="8" t="s">
        <v>408</v>
      </c>
    </row>
    <row r="15" spans="1:5" x14ac:dyDescent="0.25">
      <c r="A15" s="8">
        <v>1</v>
      </c>
      <c r="B15" s="8">
        <v>2</v>
      </c>
      <c r="C15" s="8">
        <v>3</v>
      </c>
      <c r="D15" s="8">
        <v>4</v>
      </c>
      <c r="E15" s="8">
        <v>5</v>
      </c>
    </row>
    <row r="16" spans="1:5" x14ac:dyDescent="0.25">
      <c r="A16" s="8">
        <v>1</v>
      </c>
      <c r="B16" s="65" t="s">
        <v>360</v>
      </c>
      <c r="C16" s="65"/>
      <c r="D16" s="65"/>
      <c r="E16" s="65"/>
    </row>
    <row r="17" spans="1:5" x14ac:dyDescent="0.25">
      <c r="A17" s="8" t="s">
        <v>409</v>
      </c>
      <c r="B17" s="65" t="str">
        <f>('Информация 2'!B22:I22)</f>
        <v>подпрограмма 1 "Развитие среднесрочного и долгосрочного бюджетного планирования"</v>
      </c>
      <c r="C17" s="65"/>
      <c r="D17" s="65"/>
      <c r="E17" s="65"/>
    </row>
    <row r="18" spans="1:5" x14ac:dyDescent="0.25">
      <c r="A18" s="8" t="s">
        <v>419</v>
      </c>
      <c r="B18" s="65" t="s">
        <v>420</v>
      </c>
      <c r="C18" s="65"/>
      <c r="D18" s="65"/>
      <c r="E18" s="65"/>
    </row>
    <row r="19" spans="1:5" ht="100.5" customHeight="1" x14ac:dyDescent="0.25">
      <c r="A19" s="8" t="s">
        <v>411</v>
      </c>
      <c r="B19" s="35" t="s">
        <v>421</v>
      </c>
      <c r="C19" s="40" t="s">
        <v>429</v>
      </c>
      <c r="D19" s="35" t="s">
        <v>7</v>
      </c>
      <c r="E19" s="35" t="s">
        <v>413</v>
      </c>
    </row>
    <row r="20" spans="1:5" ht="56.25" customHeight="1" x14ac:dyDescent="0.25">
      <c r="A20" s="8" t="s">
        <v>412</v>
      </c>
      <c r="B20" s="21" t="s">
        <v>422</v>
      </c>
      <c r="C20" s="21" t="s">
        <v>423</v>
      </c>
      <c r="D20" s="35" t="s">
        <v>7</v>
      </c>
      <c r="E20" s="21" t="s">
        <v>413</v>
      </c>
    </row>
    <row r="21" spans="1:5" ht="66.75" customHeight="1" x14ac:dyDescent="0.25">
      <c r="A21" s="8" t="s">
        <v>427</v>
      </c>
      <c r="B21" s="21" t="s">
        <v>422</v>
      </c>
      <c r="C21" s="21" t="s">
        <v>424</v>
      </c>
      <c r="D21" s="35" t="s">
        <v>7</v>
      </c>
      <c r="E21" s="21" t="s">
        <v>414</v>
      </c>
    </row>
    <row r="22" spans="1:5" ht="137.25" customHeight="1" x14ac:dyDescent="0.25">
      <c r="A22" s="8" t="s">
        <v>428</v>
      </c>
      <c r="B22" s="35" t="s">
        <v>421</v>
      </c>
      <c r="C22" s="21" t="s">
        <v>425</v>
      </c>
      <c r="D22" s="35" t="s">
        <v>7</v>
      </c>
      <c r="E22" s="21" t="s">
        <v>426</v>
      </c>
    </row>
    <row r="23" spans="1:5" ht="30" customHeight="1" x14ac:dyDescent="0.25">
      <c r="A23" s="8" t="s">
        <v>415</v>
      </c>
      <c r="B23" s="65" t="str">
        <f>('Информация 2'!B61:I61)</f>
        <v>подпрограмма 5 "Совершенствование контроля в бюджетно-финансовой сфере"</v>
      </c>
      <c r="C23" s="65"/>
      <c r="D23" s="65"/>
      <c r="E23" s="65"/>
    </row>
    <row r="24" spans="1:5" ht="43.5" customHeight="1" x14ac:dyDescent="0.25">
      <c r="A24" s="8" t="s">
        <v>410</v>
      </c>
      <c r="B24" s="65" t="s">
        <v>430</v>
      </c>
      <c r="C24" s="65"/>
      <c r="D24" s="65"/>
      <c r="E24" s="65"/>
    </row>
    <row r="25" spans="1:5" ht="63" x14ac:dyDescent="0.25">
      <c r="A25" s="8" t="s">
        <v>416</v>
      </c>
      <c r="B25" s="21" t="s">
        <v>421</v>
      </c>
      <c r="C25" s="35" t="s">
        <v>470</v>
      </c>
      <c r="D25" s="21" t="s">
        <v>7</v>
      </c>
      <c r="E25" s="35" t="s">
        <v>98</v>
      </c>
    </row>
  </sheetData>
  <mergeCells count="6">
    <mergeCell ref="A10:E10"/>
    <mergeCell ref="B23:E23"/>
    <mergeCell ref="B24:E24"/>
    <mergeCell ref="B18:E18"/>
    <mergeCell ref="B16:E16"/>
    <mergeCell ref="B17:E17"/>
  </mergeCells>
  <pageMargins left="0.7" right="0.7" top="0.75" bottom="0.75" header="0.3" footer="0.3"/>
  <pageSetup paperSize="9" scale="66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104"/>
  <sheetViews>
    <sheetView tabSelected="1" zoomScale="80" zoomScaleNormal="80" zoomScaleSheetLayoutView="80" workbookViewId="0">
      <selection activeCell="Q4" sqref="Q4"/>
    </sheetView>
  </sheetViews>
  <sheetFormatPr defaultColWidth="9.140625" defaultRowHeight="15.75" x14ac:dyDescent="0.25"/>
  <cols>
    <col min="1" max="1" width="4.140625" style="18" customWidth="1"/>
    <col min="2" max="2" width="30.140625" style="18" customWidth="1"/>
    <col min="3" max="3" width="47" style="18" customWidth="1"/>
    <col min="4" max="4" width="41.5703125" style="18" customWidth="1"/>
    <col min="5" max="8" width="14" style="18" customWidth="1"/>
    <col min="9" max="9" width="11" style="18" customWidth="1"/>
    <col min="10" max="10" width="11.140625" style="18" customWidth="1"/>
    <col min="11" max="11" width="10.5703125" style="18" customWidth="1"/>
    <col min="12" max="12" width="11.85546875" style="18" customWidth="1"/>
    <col min="13" max="13" width="10.28515625" style="18" customWidth="1"/>
    <col min="14" max="17" width="10.42578125" style="18" customWidth="1"/>
    <col min="18" max="16384" width="9.140625" style="18"/>
  </cols>
  <sheetData>
    <row r="1" spans="2:18" x14ac:dyDescent="0.25">
      <c r="Q1" s="54" t="s">
        <v>527</v>
      </c>
    </row>
    <row r="2" spans="2:18" x14ac:dyDescent="0.25">
      <c r="Q2" s="5" t="s">
        <v>528</v>
      </c>
    </row>
    <row r="3" spans="2:18" x14ac:dyDescent="0.25">
      <c r="Q3" s="60" t="s">
        <v>530</v>
      </c>
    </row>
    <row r="4" spans="2:18" x14ac:dyDescent="0.25">
      <c r="Q4" s="60"/>
    </row>
    <row r="5" spans="2:18" x14ac:dyDescent="0.25">
      <c r="Q5" s="24" t="s">
        <v>431</v>
      </c>
      <c r="R5" s="24"/>
    </row>
    <row r="6" spans="2:18" x14ac:dyDescent="0.25">
      <c r="Q6" s="24" t="s">
        <v>166</v>
      </c>
      <c r="R6" s="24"/>
    </row>
    <row r="8" spans="2:18" x14ac:dyDescent="0.25">
      <c r="B8" s="127" t="s">
        <v>438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45"/>
    </row>
    <row r="10" spans="2:18" ht="16.5" customHeight="1" x14ac:dyDescent="0.25">
      <c r="B10" s="65" t="s">
        <v>439</v>
      </c>
      <c r="C10" s="65" t="s">
        <v>437</v>
      </c>
      <c r="D10" s="65" t="s">
        <v>407</v>
      </c>
      <c r="E10" s="65" t="s">
        <v>95</v>
      </c>
      <c r="F10" s="132"/>
      <c r="G10" s="132"/>
      <c r="H10" s="132"/>
      <c r="I10" s="65" t="s">
        <v>432</v>
      </c>
      <c r="J10" s="65"/>
      <c r="K10" s="65"/>
      <c r="L10" s="65"/>
      <c r="M10" s="65"/>
      <c r="N10" s="65"/>
      <c r="O10" s="65"/>
      <c r="P10" s="65"/>
      <c r="Q10" s="65"/>
      <c r="R10" s="48"/>
    </row>
    <row r="11" spans="2:18" x14ac:dyDescent="0.25">
      <c r="B11" s="132"/>
      <c r="C11" s="132"/>
      <c r="D11" s="132"/>
      <c r="E11" s="53" t="s">
        <v>433</v>
      </c>
      <c r="F11" s="53" t="s">
        <v>434</v>
      </c>
      <c r="G11" s="53" t="s">
        <v>435</v>
      </c>
      <c r="H11" s="53" t="s">
        <v>436</v>
      </c>
      <c r="I11" s="8" t="s">
        <v>98</v>
      </c>
      <c r="J11" s="8" t="s">
        <v>99</v>
      </c>
      <c r="K11" s="8" t="s">
        <v>100</v>
      </c>
      <c r="L11" s="8" t="s">
        <v>101</v>
      </c>
      <c r="M11" s="58" t="s">
        <v>102</v>
      </c>
      <c r="N11" s="58" t="s">
        <v>490</v>
      </c>
      <c r="O11" s="58" t="s">
        <v>491</v>
      </c>
      <c r="P11" s="58" t="s">
        <v>514</v>
      </c>
      <c r="Q11" s="58">
        <v>2024</v>
      </c>
      <c r="R11" s="48"/>
    </row>
    <row r="12" spans="2:18" x14ac:dyDescent="0.25"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48"/>
    </row>
    <row r="13" spans="2:18" ht="30.75" customHeight="1" x14ac:dyDescent="0.25">
      <c r="B13" s="130" t="s">
        <v>103</v>
      </c>
      <c r="C13" s="130" t="str">
        <f>(Паспорт!A22)</f>
        <v>«Эффективное управление муниципальными финансами в Прионежском муниципальном районе»</v>
      </c>
      <c r="D13" s="43" t="s">
        <v>440</v>
      </c>
      <c r="E13" s="43" t="s">
        <v>458</v>
      </c>
      <c r="F13" s="44" t="s">
        <v>459</v>
      </c>
      <c r="G13" s="43" t="s">
        <v>457</v>
      </c>
      <c r="H13" s="43" t="s">
        <v>458</v>
      </c>
      <c r="I13" s="42">
        <f>SUM(I14)</f>
        <v>25871</v>
      </c>
      <c r="J13" s="42">
        <f>SUM(J14)</f>
        <v>22264.68</v>
      </c>
      <c r="K13" s="42">
        <f>SUM(K14)</f>
        <v>45763.11</v>
      </c>
      <c r="L13" s="42">
        <f>SUM(L14)</f>
        <v>77522.73000000001</v>
      </c>
      <c r="M13" s="42">
        <f t="shared" ref="M13:Q13" si="0">SUM(M14)</f>
        <v>36285.9</v>
      </c>
      <c r="N13" s="42">
        <f t="shared" si="0"/>
        <v>42817.7</v>
      </c>
      <c r="O13" s="42">
        <f t="shared" si="0"/>
        <v>40111.42</v>
      </c>
      <c r="P13" s="42">
        <f t="shared" si="0"/>
        <v>20056.849999999999</v>
      </c>
      <c r="Q13" s="42">
        <f t="shared" si="0"/>
        <v>19076.88</v>
      </c>
      <c r="R13" s="49"/>
    </row>
    <row r="14" spans="2:18" ht="30.75" customHeight="1" x14ac:dyDescent="0.25">
      <c r="B14" s="131"/>
      <c r="C14" s="131"/>
      <c r="D14" s="43" t="s">
        <v>7</v>
      </c>
      <c r="E14" s="44" t="s">
        <v>474</v>
      </c>
      <c r="F14" s="44" t="s">
        <v>459</v>
      </c>
      <c r="G14" s="43" t="s">
        <v>457</v>
      </c>
      <c r="H14" s="43" t="s">
        <v>458</v>
      </c>
      <c r="I14" s="42">
        <f>I78+I19+I15</f>
        <v>25871</v>
      </c>
      <c r="J14" s="42">
        <f>J78+J19+J15</f>
        <v>22264.68</v>
      </c>
      <c r="K14" s="42">
        <f>K78+K19+K15</f>
        <v>45763.11</v>
      </c>
      <c r="L14" s="42">
        <f>L78+L19+L15+0.1</f>
        <v>77522.73000000001</v>
      </c>
      <c r="M14" s="42">
        <v>36285.9</v>
      </c>
      <c r="N14" s="42">
        <f>N16+N20+N79</f>
        <v>42817.7</v>
      </c>
      <c r="O14" s="42">
        <f>O78+O19+O15</f>
        <v>40111.42</v>
      </c>
      <c r="P14" s="42">
        <f>P78+P19+P15</f>
        <v>20056.849999999999</v>
      </c>
      <c r="Q14" s="42">
        <f>Q78+Q19+Q15</f>
        <v>19076.88</v>
      </c>
      <c r="R14" s="49"/>
    </row>
    <row r="15" spans="2:18" ht="30.75" customHeight="1" x14ac:dyDescent="0.25">
      <c r="B15" s="130" t="s">
        <v>441</v>
      </c>
      <c r="C15" s="130" t="s">
        <v>442</v>
      </c>
      <c r="D15" s="43" t="s">
        <v>440</v>
      </c>
      <c r="E15" s="43" t="s">
        <v>458</v>
      </c>
      <c r="F15" s="44" t="s">
        <v>459</v>
      </c>
      <c r="G15" s="43" t="s">
        <v>457</v>
      </c>
      <c r="H15" s="43" t="s">
        <v>458</v>
      </c>
      <c r="I15" s="42">
        <f>SUM(I16)</f>
        <v>6667</v>
      </c>
      <c r="J15" s="42">
        <f t="shared" ref="J15:Q15" si="1">SUM(J16)</f>
        <v>4661</v>
      </c>
      <c r="K15" s="42">
        <f t="shared" si="1"/>
        <v>4000</v>
      </c>
      <c r="L15" s="42">
        <f t="shared" si="1"/>
        <v>4000</v>
      </c>
      <c r="M15" s="42">
        <f t="shared" si="1"/>
        <v>2301.1999999999998</v>
      </c>
      <c r="N15" s="42">
        <f t="shared" si="1"/>
        <v>731.9</v>
      </c>
      <c r="O15" s="42">
        <f t="shared" si="1"/>
        <v>568.29999999999995</v>
      </c>
      <c r="P15" s="42">
        <f t="shared" si="1"/>
        <v>1000</v>
      </c>
      <c r="Q15" s="42">
        <f t="shared" si="1"/>
        <v>20</v>
      </c>
      <c r="R15" s="49"/>
    </row>
    <row r="16" spans="2:18" ht="30.75" customHeight="1" x14ac:dyDescent="0.25">
      <c r="B16" s="131"/>
      <c r="C16" s="131"/>
      <c r="D16" s="43" t="s">
        <v>7</v>
      </c>
      <c r="E16" s="44" t="s">
        <v>474</v>
      </c>
      <c r="F16" s="44" t="s">
        <v>459</v>
      </c>
      <c r="G16" s="43" t="s">
        <v>457</v>
      </c>
      <c r="H16" s="43" t="s">
        <v>458</v>
      </c>
      <c r="I16" s="42">
        <f>SUM(I17:I18)</f>
        <v>6667</v>
      </c>
      <c r="J16" s="42">
        <f t="shared" ref="J16:Q16" si="2">SUM(J17:J18)</f>
        <v>4661</v>
      </c>
      <c r="K16" s="42">
        <f t="shared" si="2"/>
        <v>4000</v>
      </c>
      <c r="L16" s="42">
        <f>SUM(L17:L18)</f>
        <v>4000</v>
      </c>
      <c r="M16" s="42">
        <f t="shared" ref="M16:P16" si="3">SUM(M17:M18)</f>
        <v>2301.1999999999998</v>
      </c>
      <c r="N16" s="42">
        <f t="shared" si="3"/>
        <v>731.9</v>
      </c>
      <c r="O16" s="42">
        <f t="shared" si="3"/>
        <v>568.29999999999995</v>
      </c>
      <c r="P16" s="42">
        <f t="shared" si="3"/>
        <v>1000</v>
      </c>
      <c r="Q16" s="42">
        <f t="shared" si="2"/>
        <v>20</v>
      </c>
      <c r="R16" s="49"/>
    </row>
    <row r="17" spans="2:18" ht="30.75" customHeight="1" x14ac:dyDescent="0.25">
      <c r="B17" s="128" t="s">
        <v>444</v>
      </c>
      <c r="C17" s="128" t="s">
        <v>443</v>
      </c>
      <c r="D17" s="128" t="s">
        <v>7</v>
      </c>
      <c r="E17" s="41" t="s">
        <v>474</v>
      </c>
      <c r="F17" s="41" t="s">
        <v>445</v>
      </c>
      <c r="G17" s="8">
        <v>1100270650</v>
      </c>
      <c r="H17" s="8">
        <v>730</v>
      </c>
      <c r="I17" s="6">
        <v>6667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50"/>
    </row>
    <row r="18" spans="2:18" ht="30.75" customHeight="1" x14ac:dyDescent="0.25">
      <c r="B18" s="129"/>
      <c r="C18" s="129"/>
      <c r="D18" s="129"/>
      <c r="E18" s="41" t="s">
        <v>474</v>
      </c>
      <c r="F18" s="41" t="s">
        <v>445</v>
      </c>
      <c r="G18" s="8">
        <v>1110070650</v>
      </c>
      <c r="H18" s="8">
        <v>730</v>
      </c>
      <c r="I18" s="6">
        <v>0</v>
      </c>
      <c r="J18" s="6">
        <v>4661</v>
      </c>
      <c r="K18" s="6">
        <v>4000</v>
      </c>
      <c r="L18" s="6">
        <v>4000</v>
      </c>
      <c r="M18" s="6">
        <v>2301.1999999999998</v>
      </c>
      <c r="N18" s="57">
        <v>731.9</v>
      </c>
      <c r="O18" s="57">
        <v>568.29999999999995</v>
      </c>
      <c r="P18" s="57">
        <v>1000</v>
      </c>
      <c r="Q18" s="6">
        <v>20</v>
      </c>
      <c r="R18" s="50"/>
    </row>
    <row r="19" spans="2:18" ht="30.75" customHeight="1" x14ac:dyDescent="0.25">
      <c r="B19" s="130" t="s">
        <v>447</v>
      </c>
      <c r="C19" s="130" t="s">
        <v>446</v>
      </c>
      <c r="D19" s="43" t="s">
        <v>440</v>
      </c>
      <c r="E19" s="43" t="s">
        <v>458</v>
      </c>
      <c r="F19" s="44" t="s">
        <v>459</v>
      </c>
      <c r="G19" s="43" t="s">
        <v>457</v>
      </c>
      <c r="H19" s="43" t="s">
        <v>458</v>
      </c>
      <c r="I19" s="42">
        <f>SUM(I20)</f>
        <v>14704</v>
      </c>
      <c r="J19" s="42">
        <f t="shared" ref="J19" si="4">SUM(J20)</f>
        <v>8820.75</v>
      </c>
      <c r="K19" s="42">
        <f>SUM(K20)</f>
        <v>32546.65</v>
      </c>
      <c r="L19" s="42">
        <f>SUM(L20)</f>
        <v>62193.78</v>
      </c>
      <c r="M19" s="56">
        <f t="shared" ref="M19:Q19" si="5">SUM(M20)</f>
        <v>18697.299999999996</v>
      </c>
      <c r="N19" s="42">
        <f t="shared" si="5"/>
        <v>24863.5</v>
      </c>
      <c r="O19" s="42">
        <f t="shared" si="5"/>
        <v>27285.059999999998</v>
      </c>
      <c r="P19" s="42">
        <f t="shared" si="5"/>
        <v>11263.82</v>
      </c>
      <c r="Q19" s="42">
        <f t="shared" si="5"/>
        <v>11263.850000000002</v>
      </c>
      <c r="R19" s="49"/>
    </row>
    <row r="20" spans="2:18" ht="30.75" customHeight="1" x14ac:dyDescent="0.25">
      <c r="B20" s="131"/>
      <c r="C20" s="131"/>
      <c r="D20" s="43" t="s">
        <v>7</v>
      </c>
      <c r="E20" s="44" t="s">
        <v>474</v>
      </c>
      <c r="F20" s="44" t="s">
        <v>459</v>
      </c>
      <c r="G20" s="43" t="s">
        <v>457</v>
      </c>
      <c r="H20" s="43" t="s">
        <v>458</v>
      </c>
      <c r="I20" s="42">
        <f t="shared" ref="I20:N20" si="6">SUM(I21:I77)</f>
        <v>14704</v>
      </c>
      <c r="J20" s="42">
        <f t="shared" si="6"/>
        <v>8820.75</v>
      </c>
      <c r="K20" s="42">
        <f t="shared" si="6"/>
        <v>32546.65</v>
      </c>
      <c r="L20" s="42">
        <f t="shared" si="6"/>
        <v>62193.78</v>
      </c>
      <c r="M20" s="42">
        <f t="shared" si="6"/>
        <v>18697.299999999996</v>
      </c>
      <c r="N20" s="42">
        <f t="shared" si="6"/>
        <v>24863.5</v>
      </c>
      <c r="O20" s="42">
        <f>SUM(O21:O77)</f>
        <v>27285.059999999998</v>
      </c>
      <c r="P20" s="42">
        <f t="shared" ref="P20:Q20" si="7">SUM(P21:P77)</f>
        <v>11263.82</v>
      </c>
      <c r="Q20" s="42">
        <f t="shared" si="7"/>
        <v>11263.850000000002</v>
      </c>
      <c r="R20" s="49"/>
    </row>
    <row r="21" spans="2:18" ht="30.75" customHeight="1" x14ac:dyDescent="0.25">
      <c r="B21" s="128" t="s">
        <v>454</v>
      </c>
      <c r="C21" s="128" t="s">
        <v>453</v>
      </c>
      <c r="D21" s="128" t="s">
        <v>7</v>
      </c>
      <c r="E21" s="41" t="s">
        <v>474</v>
      </c>
      <c r="F21" s="41" t="s">
        <v>68</v>
      </c>
      <c r="G21" s="41" t="s">
        <v>484</v>
      </c>
      <c r="H21" s="8">
        <v>511</v>
      </c>
      <c r="I21" s="6">
        <v>0</v>
      </c>
      <c r="J21" s="6">
        <v>0</v>
      </c>
      <c r="K21" s="6">
        <v>0</v>
      </c>
      <c r="L21" s="6">
        <v>0</v>
      </c>
      <c r="M21" s="57">
        <v>0</v>
      </c>
      <c r="N21" s="6">
        <v>0</v>
      </c>
      <c r="O21" s="6">
        <v>0</v>
      </c>
      <c r="P21" s="6">
        <v>0</v>
      </c>
      <c r="Q21" s="6">
        <v>0</v>
      </c>
      <c r="R21" s="50"/>
    </row>
    <row r="22" spans="2:18" ht="30.75" customHeight="1" x14ac:dyDescent="0.25">
      <c r="B22" s="128"/>
      <c r="C22" s="128"/>
      <c r="D22" s="128"/>
      <c r="E22" s="41" t="s">
        <v>474</v>
      </c>
      <c r="F22" s="41" t="s">
        <v>68</v>
      </c>
      <c r="G22" s="8">
        <v>1120042150</v>
      </c>
      <c r="H22" s="8">
        <v>511</v>
      </c>
      <c r="I22" s="6">
        <v>0</v>
      </c>
      <c r="J22" s="6">
        <v>1338</v>
      </c>
      <c r="K22" s="6">
        <v>1279</v>
      </c>
      <c r="L22" s="6">
        <v>1212</v>
      </c>
      <c r="M22" s="57">
        <v>2294</v>
      </c>
      <c r="N22" s="57">
        <v>2736</v>
      </c>
      <c r="O22" s="57">
        <v>2722</v>
      </c>
      <c r="P22" s="57">
        <v>2722</v>
      </c>
      <c r="Q22" s="57">
        <v>2722</v>
      </c>
      <c r="R22" s="50"/>
    </row>
    <row r="23" spans="2:18" ht="30.75" customHeight="1" x14ac:dyDescent="0.25">
      <c r="B23" s="129"/>
      <c r="C23" s="128"/>
      <c r="D23" s="128"/>
      <c r="E23" s="41" t="s">
        <v>474</v>
      </c>
      <c r="F23" s="41" t="s">
        <v>68</v>
      </c>
      <c r="G23" s="8">
        <v>1120046010</v>
      </c>
      <c r="H23" s="8">
        <v>511</v>
      </c>
      <c r="I23" s="6">
        <v>0</v>
      </c>
      <c r="J23" s="6">
        <v>5531</v>
      </c>
      <c r="K23" s="6">
        <v>8456</v>
      </c>
      <c r="L23" s="6">
        <v>8456</v>
      </c>
      <c r="M23" s="57">
        <v>8458</v>
      </c>
      <c r="N23" s="57">
        <v>8458</v>
      </c>
      <c r="O23" s="57">
        <v>10500</v>
      </c>
      <c r="P23" s="57">
        <v>6500</v>
      </c>
      <c r="Q23" s="57">
        <v>6500</v>
      </c>
      <c r="R23" s="50"/>
    </row>
    <row r="24" spans="2:18" ht="30.75" customHeight="1" x14ac:dyDescent="0.25">
      <c r="B24" s="129"/>
      <c r="C24" s="128"/>
      <c r="D24" s="128"/>
      <c r="E24" s="41" t="s">
        <v>474</v>
      </c>
      <c r="F24" s="41" t="s">
        <v>68</v>
      </c>
      <c r="G24" s="8">
        <v>1100142150</v>
      </c>
      <c r="H24" s="8">
        <v>511</v>
      </c>
      <c r="I24" s="6">
        <v>11450</v>
      </c>
      <c r="J24" s="6">
        <v>0</v>
      </c>
      <c r="K24" s="6">
        <v>0</v>
      </c>
      <c r="L24" s="6">
        <v>0</v>
      </c>
      <c r="M24" s="57">
        <v>0</v>
      </c>
      <c r="N24" s="6">
        <v>0</v>
      </c>
      <c r="O24" s="6">
        <v>0</v>
      </c>
      <c r="P24" s="6">
        <v>0</v>
      </c>
      <c r="Q24" s="6">
        <v>0</v>
      </c>
      <c r="R24" s="50"/>
    </row>
    <row r="25" spans="2:18" ht="30.75" customHeight="1" x14ac:dyDescent="0.25">
      <c r="B25" s="133" t="s">
        <v>456</v>
      </c>
      <c r="C25" s="133" t="s">
        <v>455</v>
      </c>
      <c r="D25" s="133" t="s">
        <v>7</v>
      </c>
      <c r="E25" s="41" t="s">
        <v>474</v>
      </c>
      <c r="F25" s="41" t="s">
        <v>489</v>
      </c>
      <c r="G25" s="8">
        <v>1120041020</v>
      </c>
      <c r="H25" s="8">
        <v>121</v>
      </c>
      <c r="I25" s="6">
        <v>0</v>
      </c>
      <c r="J25" s="6">
        <v>0</v>
      </c>
      <c r="K25" s="6">
        <v>0</v>
      </c>
      <c r="L25" s="6">
        <v>853.07</v>
      </c>
      <c r="M25" s="57">
        <v>0</v>
      </c>
      <c r="N25" s="6">
        <v>0</v>
      </c>
      <c r="O25" s="6">
        <v>0</v>
      </c>
      <c r="P25" s="6">
        <v>0</v>
      </c>
      <c r="Q25" s="6">
        <v>0</v>
      </c>
      <c r="R25" s="50"/>
    </row>
    <row r="26" spans="2:18" ht="30.75" customHeight="1" x14ac:dyDescent="0.25">
      <c r="B26" s="134"/>
      <c r="C26" s="134"/>
      <c r="D26" s="134"/>
      <c r="E26" s="41" t="s">
        <v>474</v>
      </c>
      <c r="F26" s="41" t="s">
        <v>489</v>
      </c>
      <c r="G26" s="8">
        <v>1120041020</v>
      </c>
      <c r="H26" s="8">
        <v>129</v>
      </c>
      <c r="I26" s="6">
        <v>0</v>
      </c>
      <c r="J26" s="6">
        <v>0</v>
      </c>
      <c r="K26" s="6">
        <v>0</v>
      </c>
      <c r="L26" s="6">
        <v>257.7</v>
      </c>
      <c r="M26" s="57">
        <v>0</v>
      </c>
      <c r="N26" s="6">
        <v>0</v>
      </c>
      <c r="O26" s="6">
        <v>0</v>
      </c>
      <c r="P26" s="6">
        <v>0</v>
      </c>
      <c r="Q26" s="6">
        <v>0</v>
      </c>
      <c r="R26" s="50"/>
    </row>
    <row r="27" spans="2:18" ht="30.75" customHeight="1" x14ac:dyDescent="0.25">
      <c r="B27" s="134"/>
      <c r="C27" s="134"/>
      <c r="D27" s="134"/>
      <c r="E27" s="41" t="s">
        <v>474</v>
      </c>
      <c r="F27" s="41" t="s">
        <v>489</v>
      </c>
      <c r="G27" s="8">
        <v>1120041040</v>
      </c>
      <c r="H27" s="8">
        <v>121</v>
      </c>
      <c r="I27" s="6">
        <v>0</v>
      </c>
      <c r="J27" s="6">
        <v>0</v>
      </c>
      <c r="K27" s="6">
        <v>0</v>
      </c>
      <c r="L27" s="6">
        <v>674.28</v>
      </c>
      <c r="M27" s="57">
        <v>0</v>
      </c>
      <c r="N27" s="6">
        <v>0</v>
      </c>
      <c r="O27" s="6">
        <v>0</v>
      </c>
      <c r="P27" s="6">
        <v>0</v>
      </c>
      <c r="Q27" s="6">
        <v>0</v>
      </c>
      <c r="R27" s="50"/>
    </row>
    <row r="28" spans="2:18" ht="30.75" customHeight="1" x14ac:dyDescent="0.25">
      <c r="B28" s="134"/>
      <c r="C28" s="134"/>
      <c r="D28" s="134"/>
      <c r="E28" s="41" t="s">
        <v>474</v>
      </c>
      <c r="F28" s="41" t="s">
        <v>513</v>
      </c>
      <c r="G28" s="8">
        <v>1120044110</v>
      </c>
      <c r="H28" s="8">
        <v>244</v>
      </c>
      <c r="I28" s="6">
        <v>0</v>
      </c>
      <c r="J28" s="6">
        <v>0</v>
      </c>
      <c r="K28" s="6">
        <v>0</v>
      </c>
      <c r="L28" s="6">
        <v>0</v>
      </c>
      <c r="M28" s="57">
        <v>204</v>
      </c>
      <c r="N28" s="6">
        <v>0</v>
      </c>
      <c r="O28" s="6">
        <v>0</v>
      </c>
      <c r="P28" s="6">
        <v>0</v>
      </c>
      <c r="Q28" s="6">
        <v>0</v>
      </c>
      <c r="R28" s="50"/>
    </row>
    <row r="29" spans="2:18" ht="30.75" customHeight="1" x14ac:dyDescent="0.25">
      <c r="B29" s="134"/>
      <c r="C29" s="134"/>
      <c r="D29" s="134"/>
      <c r="E29" s="41" t="s">
        <v>474</v>
      </c>
      <c r="F29" s="41" t="s">
        <v>481</v>
      </c>
      <c r="G29" s="8">
        <v>1120043170</v>
      </c>
      <c r="H29" s="8">
        <v>111</v>
      </c>
      <c r="I29" s="6">
        <v>0</v>
      </c>
      <c r="J29" s="6">
        <v>0</v>
      </c>
      <c r="K29" s="6">
        <v>3991.5</v>
      </c>
      <c r="L29" s="6">
        <v>1546.29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50"/>
    </row>
    <row r="30" spans="2:18" ht="30.75" customHeight="1" x14ac:dyDescent="0.25">
      <c r="B30" s="134"/>
      <c r="C30" s="134"/>
      <c r="D30" s="134"/>
      <c r="E30" s="41" t="s">
        <v>474</v>
      </c>
      <c r="F30" s="41" t="s">
        <v>481</v>
      </c>
      <c r="G30" s="8">
        <v>1120043170</v>
      </c>
      <c r="H30" s="8">
        <v>119</v>
      </c>
      <c r="I30" s="6">
        <v>0</v>
      </c>
      <c r="J30" s="6">
        <v>0</v>
      </c>
      <c r="K30" s="6">
        <v>301.8</v>
      </c>
      <c r="L30" s="6">
        <v>467.03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50"/>
    </row>
    <row r="31" spans="2:18" ht="30.75" customHeight="1" x14ac:dyDescent="0.25">
      <c r="B31" s="134"/>
      <c r="C31" s="134"/>
      <c r="D31" s="134"/>
      <c r="E31" s="41" t="s">
        <v>474</v>
      </c>
      <c r="F31" s="41" t="s">
        <v>481</v>
      </c>
      <c r="G31" s="8" t="s">
        <v>480</v>
      </c>
      <c r="H31" s="8">
        <v>111</v>
      </c>
      <c r="I31" s="6">
        <v>0</v>
      </c>
      <c r="J31" s="6">
        <v>0</v>
      </c>
      <c r="K31" s="6">
        <v>600</v>
      </c>
      <c r="L31" s="6">
        <v>387.5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50"/>
    </row>
    <row r="32" spans="2:18" ht="30.75" customHeight="1" x14ac:dyDescent="0.25">
      <c r="B32" s="134"/>
      <c r="C32" s="134"/>
      <c r="D32" s="134"/>
      <c r="E32" s="41" t="s">
        <v>474</v>
      </c>
      <c r="F32" s="41" t="s">
        <v>481</v>
      </c>
      <c r="G32" s="8" t="s">
        <v>480</v>
      </c>
      <c r="H32" s="8">
        <v>119</v>
      </c>
      <c r="I32" s="6">
        <v>0</v>
      </c>
      <c r="J32" s="6">
        <v>0</v>
      </c>
      <c r="K32" s="6">
        <v>0</v>
      </c>
      <c r="L32" s="6">
        <v>117.03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50"/>
    </row>
    <row r="33" spans="2:18" ht="30.75" customHeight="1" x14ac:dyDescent="0.25">
      <c r="B33" s="134"/>
      <c r="C33" s="134"/>
      <c r="D33" s="134"/>
      <c r="E33" s="41" t="s">
        <v>474</v>
      </c>
      <c r="F33" s="41" t="s">
        <v>481</v>
      </c>
      <c r="G33" s="8">
        <v>1120044110</v>
      </c>
      <c r="H33" s="8">
        <v>244</v>
      </c>
      <c r="I33" s="6">
        <v>0</v>
      </c>
      <c r="J33" s="6">
        <v>0</v>
      </c>
      <c r="K33" s="6">
        <v>0</v>
      </c>
      <c r="L33" s="6">
        <v>948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50"/>
    </row>
    <row r="34" spans="2:18" ht="30.75" customHeight="1" x14ac:dyDescent="0.25">
      <c r="B34" s="134"/>
      <c r="C34" s="134"/>
      <c r="D34" s="134"/>
      <c r="E34" s="41" t="s">
        <v>474</v>
      </c>
      <c r="F34" s="41" t="s">
        <v>481</v>
      </c>
      <c r="G34" s="8">
        <v>1120044080</v>
      </c>
      <c r="H34" s="8">
        <v>244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50"/>
    </row>
    <row r="35" spans="2:18" ht="30.75" customHeight="1" x14ac:dyDescent="0.25">
      <c r="B35" s="134"/>
      <c r="C35" s="134"/>
      <c r="D35" s="134"/>
      <c r="E35" s="41" t="s">
        <v>474</v>
      </c>
      <c r="F35" s="41" t="s">
        <v>482</v>
      </c>
      <c r="G35" s="8">
        <v>1120043170</v>
      </c>
      <c r="H35" s="8">
        <v>111</v>
      </c>
      <c r="I35" s="6">
        <v>0</v>
      </c>
      <c r="J35" s="6">
        <v>0</v>
      </c>
      <c r="K35" s="6">
        <v>2914.7</v>
      </c>
      <c r="L35" s="6">
        <v>1923.69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50"/>
    </row>
    <row r="36" spans="2:18" ht="30.75" customHeight="1" x14ac:dyDescent="0.25">
      <c r="B36" s="134"/>
      <c r="C36" s="134"/>
      <c r="D36" s="134"/>
      <c r="E36" s="41" t="s">
        <v>474</v>
      </c>
      <c r="F36" s="41" t="s">
        <v>482</v>
      </c>
      <c r="G36" s="8">
        <v>1120043170</v>
      </c>
      <c r="H36" s="8">
        <v>119</v>
      </c>
      <c r="I36" s="6">
        <v>0</v>
      </c>
      <c r="J36" s="6">
        <v>0</v>
      </c>
      <c r="K36" s="6">
        <v>274.2</v>
      </c>
      <c r="L36" s="6">
        <v>595.20000000000005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50"/>
    </row>
    <row r="37" spans="2:18" ht="30.75" customHeight="1" x14ac:dyDescent="0.25">
      <c r="B37" s="134"/>
      <c r="C37" s="134"/>
      <c r="D37" s="134"/>
      <c r="E37" s="41" t="s">
        <v>474</v>
      </c>
      <c r="F37" s="41" t="s">
        <v>482</v>
      </c>
      <c r="G37" s="8">
        <v>1120044080</v>
      </c>
      <c r="H37" s="8">
        <v>244</v>
      </c>
      <c r="I37" s="6">
        <v>0</v>
      </c>
      <c r="J37" s="6">
        <v>0</v>
      </c>
      <c r="K37" s="6">
        <v>0</v>
      </c>
      <c r="L37" s="6">
        <v>487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50"/>
    </row>
    <row r="38" spans="2:18" ht="30.75" customHeight="1" x14ac:dyDescent="0.25">
      <c r="B38" s="134"/>
      <c r="C38" s="134"/>
      <c r="D38" s="134"/>
      <c r="E38" s="41" t="s">
        <v>474</v>
      </c>
      <c r="F38" s="41" t="s">
        <v>482</v>
      </c>
      <c r="G38" s="8" t="s">
        <v>480</v>
      </c>
      <c r="H38" s="8">
        <v>111</v>
      </c>
      <c r="I38" s="6">
        <v>0</v>
      </c>
      <c r="J38" s="6">
        <v>0</v>
      </c>
      <c r="K38" s="6">
        <v>1996.5</v>
      </c>
      <c r="L38" s="6">
        <v>632.09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50"/>
    </row>
    <row r="39" spans="2:18" ht="30.75" customHeight="1" x14ac:dyDescent="0.25">
      <c r="B39" s="134"/>
      <c r="C39" s="134"/>
      <c r="D39" s="134"/>
      <c r="E39" s="41" t="s">
        <v>474</v>
      </c>
      <c r="F39" s="41" t="s">
        <v>482</v>
      </c>
      <c r="G39" s="8" t="s">
        <v>480</v>
      </c>
      <c r="H39" s="8">
        <v>119</v>
      </c>
      <c r="I39" s="6">
        <v>0</v>
      </c>
      <c r="J39" s="6">
        <v>0</v>
      </c>
      <c r="K39" s="6">
        <v>0</v>
      </c>
      <c r="L39" s="6">
        <v>190.89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50"/>
    </row>
    <row r="40" spans="2:18" ht="30.75" customHeight="1" x14ac:dyDescent="0.25">
      <c r="B40" s="134"/>
      <c r="C40" s="134"/>
      <c r="D40" s="134"/>
      <c r="E40" s="41" t="s">
        <v>474</v>
      </c>
      <c r="F40" s="41" t="s">
        <v>488</v>
      </c>
      <c r="G40" s="8">
        <v>1120043170</v>
      </c>
      <c r="H40" s="8">
        <v>111</v>
      </c>
      <c r="I40" s="6">
        <v>0</v>
      </c>
      <c r="J40" s="6">
        <v>0</v>
      </c>
      <c r="K40" s="6">
        <v>0</v>
      </c>
      <c r="L40" s="6">
        <v>14.16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50"/>
    </row>
    <row r="41" spans="2:18" ht="30.75" customHeight="1" x14ac:dyDescent="0.25">
      <c r="B41" s="134"/>
      <c r="C41" s="134"/>
      <c r="D41" s="134"/>
      <c r="E41" s="41" t="s">
        <v>474</v>
      </c>
      <c r="F41" s="41" t="s">
        <v>488</v>
      </c>
      <c r="G41" s="8">
        <v>1120043170</v>
      </c>
      <c r="H41" s="8">
        <v>119</v>
      </c>
      <c r="I41" s="6">
        <v>0</v>
      </c>
      <c r="J41" s="6">
        <v>0</v>
      </c>
      <c r="K41" s="6">
        <v>0</v>
      </c>
      <c r="L41" s="6">
        <v>4.2699999999999996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50"/>
    </row>
    <row r="42" spans="2:18" ht="30.75" customHeight="1" x14ac:dyDescent="0.25">
      <c r="B42" s="134"/>
      <c r="C42" s="134"/>
      <c r="D42" s="134"/>
      <c r="E42" s="41" t="s">
        <v>474</v>
      </c>
      <c r="F42" s="41" t="s">
        <v>488</v>
      </c>
      <c r="G42" s="8" t="s">
        <v>480</v>
      </c>
      <c r="H42" s="8">
        <v>111</v>
      </c>
      <c r="I42" s="6">
        <v>0</v>
      </c>
      <c r="J42" s="6">
        <v>0</v>
      </c>
      <c r="K42" s="6">
        <v>0</v>
      </c>
      <c r="L42" s="6">
        <v>2.95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50"/>
    </row>
    <row r="43" spans="2:18" ht="30.75" customHeight="1" x14ac:dyDescent="0.25">
      <c r="B43" s="134"/>
      <c r="C43" s="134"/>
      <c r="D43" s="134"/>
      <c r="E43" s="41" t="s">
        <v>474</v>
      </c>
      <c r="F43" s="41" t="s">
        <v>488</v>
      </c>
      <c r="G43" s="8" t="s">
        <v>480</v>
      </c>
      <c r="H43" s="8">
        <v>119</v>
      </c>
      <c r="I43" s="6">
        <v>0</v>
      </c>
      <c r="J43" s="6">
        <v>0</v>
      </c>
      <c r="K43" s="6">
        <v>0</v>
      </c>
      <c r="L43" s="6">
        <v>0.89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50"/>
    </row>
    <row r="44" spans="2:18" ht="30.75" customHeight="1" x14ac:dyDescent="0.25">
      <c r="B44" s="134"/>
      <c r="C44" s="134"/>
      <c r="D44" s="134"/>
      <c r="E44" s="41" t="s">
        <v>474</v>
      </c>
      <c r="F44" s="41" t="s">
        <v>483</v>
      </c>
      <c r="G44" s="8">
        <v>1120043170</v>
      </c>
      <c r="H44" s="8">
        <v>111</v>
      </c>
      <c r="I44" s="6">
        <v>0</v>
      </c>
      <c r="J44" s="6">
        <v>0</v>
      </c>
      <c r="K44" s="6">
        <v>7427.9</v>
      </c>
      <c r="L44" s="6">
        <v>3429.57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50"/>
    </row>
    <row r="45" spans="2:18" ht="30.75" customHeight="1" x14ac:dyDescent="0.25">
      <c r="B45" s="134"/>
      <c r="C45" s="134"/>
      <c r="D45" s="134"/>
      <c r="E45" s="41" t="s">
        <v>474</v>
      </c>
      <c r="F45" s="41" t="s">
        <v>483</v>
      </c>
      <c r="G45" s="8">
        <v>1120043170</v>
      </c>
      <c r="H45" s="8">
        <v>119</v>
      </c>
      <c r="I45" s="6">
        <v>0</v>
      </c>
      <c r="J45" s="6">
        <v>0</v>
      </c>
      <c r="K45" s="6">
        <v>1834</v>
      </c>
      <c r="L45" s="6">
        <v>59.03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50"/>
    </row>
    <row r="46" spans="2:18" ht="30.75" customHeight="1" x14ac:dyDescent="0.25">
      <c r="B46" s="134"/>
      <c r="C46" s="134"/>
      <c r="D46" s="134"/>
      <c r="E46" s="41" t="s">
        <v>474</v>
      </c>
      <c r="F46" s="41" t="s">
        <v>483</v>
      </c>
      <c r="G46" s="8">
        <v>1120043170</v>
      </c>
      <c r="H46" s="8">
        <v>121</v>
      </c>
      <c r="I46" s="6">
        <v>0</v>
      </c>
      <c r="J46" s="6">
        <v>0</v>
      </c>
      <c r="K46" s="6">
        <v>737.4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50"/>
    </row>
    <row r="47" spans="2:18" ht="30.75" customHeight="1" x14ac:dyDescent="0.25">
      <c r="B47" s="134"/>
      <c r="C47" s="134"/>
      <c r="D47" s="134"/>
      <c r="E47" s="41" t="s">
        <v>474</v>
      </c>
      <c r="F47" s="41" t="s">
        <v>483</v>
      </c>
      <c r="G47" s="8">
        <v>1120043170</v>
      </c>
      <c r="H47" s="8">
        <v>129</v>
      </c>
      <c r="I47" s="6">
        <v>0</v>
      </c>
      <c r="J47" s="6">
        <v>0</v>
      </c>
      <c r="K47" s="6">
        <v>222.4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50"/>
    </row>
    <row r="48" spans="2:18" ht="30.75" customHeight="1" x14ac:dyDescent="0.25">
      <c r="B48" s="134"/>
      <c r="C48" s="134"/>
      <c r="D48" s="134"/>
      <c r="E48" s="41" t="s">
        <v>474</v>
      </c>
      <c r="F48" s="41" t="s">
        <v>483</v>
      </c>
      <c r="G48" s="8">
        <v>1120044110</v>
      </c>
      <c r="H48" s="8">
        <v>244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50"/>
    </row>
    <row r="49" spans="2:18" ht="30.75" customHeight="1" x14ac:dyDescent="0.25">
      <c r="B49" s="134"/>
      <c r="C49" s="134"/>
      <c r="D49" s="134"/>
      <c r="E49" s="41" t="s">
        <v>474</v>
      </c>
      <c r="F49" s="41" t="s">
        <v>483</v>
      </c>
      <c r="G49" s="8" t="s">
        <v>480</v>
      </c>
      <c r="H49" s="8">
        <v>111</v>
      </c>
      <c r="I49" s="6">
        <v>0</v>
      </c>
      <c r="J49" s="6">
        <v>0</v>
      </c>
      <c r="K49" s="6">
        <v>780.1</v>
      </c>
      <c r="L49" s="6">
        <v>514.20000000000005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50"/>
    </row>
    <row r="50" spans="2:18" ht="30.75" customHeight="1" x14ac:dyDescent="0.25">
      <c r="B50" s="134"/>
      <c r="C50" s="134"/>
      <c r="D50" s="134"/>
      <c r="E50" s="41" t="s">
        <v>474</v>
      </c>
      <c r="F50" s="41" t="s">
        <v>483</v>
      </c>
      <c r="G50" s="8" t="s">
        <v>480</v>
      </c>
      <c r="H50" s="8">
        <v>119</v>
      </c>
      <c r="I50" s="6">
        <v>0</v>
      </c>
      <c r="J50" s="6">
        <v>0</v>
      </c>
      <c r="K50" s="6">
        <v>864</v>
      </c>
      <c r="L50" s="6">
        <v>533.94000000000005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50"/>
    </row>
    <row r="51" spans="2:18" ht="30.75" customHeight="1" x14ac:dyDescent="0.25">
      <c r="B51" s="134"/>
      <c r="C51" s="134"/>
      <c r="D51" s="134"/>
      <c r="E51" s="41" t="s">
        <v>474</v>
      </c>
      <c r="F51" s="41" t="s">
        <v>69</v>
      </c>
      <c r="G51" s="8">
        <v>1120041020</v>
      </c>
      <c r="H51" s="8">
        <v>540</v>
      </c>
      <c r="I51" s="6">
        <v>0</v>
      </c>
      <c r="J51" s="6">
        <v>0</v>
      </c>
      <c r="K51" s="6">
        <v>0</v>
      </c>
      <c r="L51" s="6">
        <v>21352</v>
      </c>
      <c r="M51" s="6">
        <v>5887.1</v>
      </c>
      <c r="N51" s="57">
        <v>5479.1</v>
      </c>
      <c r="O51" s="57">
        <v>6751.2</v>
      </c>
      <c r="P51" s="57">
        <v>0</v>
      </c>
      <c r="Q51" s="57">
        <v>0</v>
      </c>
      <c r="R51" s="50"/>
    </row>
    <row r="52" spans="2:18" ht="30.75" customHeight="1" x14ac:dyDescent="0.25">
      <c r="B52" s="134"/>
      <c r="C52" s="134"/>
      <c r="D52" s="134"/>
      <c r="E52" s="41" t="s">
        <v>474</v>
      </c>
      <c r="F52" s="41" t="s">
        <v>69</v>
      </c>
      <c r="G52" s="8">
        <v>1120055490</v>
      </c>
      <c r="H52" s="8">
        <v>540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57">
        <v>803.1</v>
      </c>
      <c r="P52" s="57">
        <v>0</v>
      </c>
      <c r="Q52" s="57">
        <v>0</v>
      </c>
      <c r="R52" s="50"/>
    </row>
    <row r="53" spans="2:18" ht="30.75" customHeight="1" x14ac:dyDescent="0.25">
      <c r="B53" s="134"/>
      <c r="C53" s="134"/>
      <c r="D53" s="134"/>
      <c r="E53" s="41" t="s">
        <v>474</v>
      </c>
      <c r="F53" s="41" t="s">
        <v>69</v>
      </c>
      <c r="G53" s="8" t="s">
        <v>515</v>
      </c>
      <c r="H53" s="8">
        <v>540</v>
      </c>
      <c r="I53" s="6">
        <v>0</v>
      </c>
      <c r="J53" s="6">
        <v>0</v>
      </c>
      <c r="K53" s="6">
        <v>0</v>
      </c>
      <c r="L53" s="6">
        <v>0</v>
      </c>
      <c r="M53" s="6">
        <v>897.2</v>
      </c>
      <c r="N53" s="57">
        <v>649.5</v>
      </c>
      <c r="O53" s="57">
        <v>0</v>
      </c>
      <c r="P53" s="57">
        <v>0</v>
      </c>
      <c r="Q53" s="57">
        <v>0</v>
      </c>
      <c r="R53" s="50"/>
    </row>
    <row r="54" spans="2:18" ht="30.75" customHeight="1" x14ac:dyDescent="0.25">
      <c r="B54" s="134"/>
      <c r="C54" s="134"/>
      <c r="D54" s="134"/>
      <c r="E54" s="41" t="s">
        <v>474</v>
      </c>
      <c r="F54" s="41" t="s">
        <v>69</v>
      </c>
      <c r="G54" s="41" t="s">
        <v>485</v>
      </c>
      <c r="H54" s="8">
        <v>540</v>
      </c>
      <c r="I54" s="6">
        <v>0</v>
      </c>
      <c r="J54" s="6">
        <v>0</v>
      </c>
      <c r="K54" s="6">
        <v>0</v>
      </c>
      <c r="L54" s="6">
        <v>2372.8000000000002</v>
      </c>
      <c r="M54" s="6">
        <v>0</v>
      </c>
      <c r="N54" s="57">
        <v>0</v>
      </c>
      <c r="O54" s="57">
        <v>0</v>
      </c>
      <c r="P54" s="57">
        <v>0</v>
      </c>
      <c r="Q54" s="57">
        <v>0</v>
      </c>
      <c r="R54" s="50"/>
    </row>
    <row r="55" spans="2:18" ht="30.75" customHeight="1" x14ac:dyDescent="0.25">
      <c r="B55" s="134"/>
      <c r="C55" s="134"/>
      <c r="D55" s="134"/>
      <c r="E55" s="41" t="s">
        <v>474</v>
      </c>
      <c r="F55" s="41" t="s">
        <v>69</v>
      </c>
      <c r="G55" s="8">
        <v>1120043170</v>
      </c>
      <c r="H55" s="8">
        <v>521</v>
      </c>
      <c r="I55" s="6">
        <v>0</v>
      </c>
      <c r="J55" s="6">
        <v>35.75</v>
      </c>
      <c r="K55" s="6">
        <v>867.15</v>
      </c>
      <c r="L55" s="6">
        <v>2897.76</v>
      </c>
      <c r="M55" s="6">
        <v>0</v>
      </c>
      <c r="N55" s="57">
        <v>0</v>
      </c>
      <c r="O55" s="57">
        <v>0</v>
      </c>
      <c r="P55" s="57">
        <v>0</v>
      </c>
      <c r="Q55" s="57">
        <v>0</v>
      </c>
      <c r="R55" s="50"/>
    </row>
    <row r="56" spans="2:18" ht="30.75" customHeight="1" x14ac:dyDescent="0.25">
      <c r="B56" s="134"/>
      <c r="C56" s="134"/>
      <c r="D56" s="134"/>
      <c r="E56" s="41" t="s">
        <v>474</v>
      </c>
      <c r="F56" s="41" t="s">
        <v>69</v>
      </c>
      <c r="G56" s="8">
        <v>1120043170</v>
      </c>
      <c r="H56" s="8">
        <v>540</v>
      </c>
      <c r="I56" s="6">
        <v>3254</v>
      </c>
      <c r="J56" s="6">
        <v>0</v>
      </c>
      <c r="K56" s="6">
        <v>0</v>
      </c>
      <c r="L56" s="6">
        <v>0</v>
      </c>
      <c r="M56" s="6">
        <v>0</v>
      </c>
      <c r="N56" s="57">
        <v>0</v>
      </c>
      <c r="O56" s="57">
        <v>0</v>
      </c>
      <c r="P56" s="57">
        <v>0</v>
      </c>
      <c r="Q56" s="57">
        <v>0</v>
      </c>
      <c r="R56" s="50"/>
    </row>
    <row r="57" spans="2:18" ht="30.75" customHeight="1" x14ac:dyDescent="0.25">
      <c r="B57" s="134"/>
      <c r="C57" s="134"/>
      <c r="D57" s="134"/>
      <c r="E57" s="41" t="s">
        <v>474</v>
      </c>
      <c r="F57" s="41" t="s">
        <v>69</v>
      </c>
      <c r="G57" s="8">
        <v>1120046200</v>
      </c>
      <c r="H57" s="8">
        <v>540</v>
      </c>
      <c r="I57" s="6">
        <v>0</v>
      </c>
      <c r="J57" s="6">
        <v>1916</v>
      </c>
      <c r="K57" s="6">
        <v>0</v>
      </c>
      <c r="L57" s="6">
        <v>0</v>
      </c>
      <c r="M57" s="6">
        <v>0</v>
      </c>
      <c r="N57" s="57">
        <v>4500</v>
      </c>
      <c r="O57" s="57">
        <v>3585.4</v>
      </c>
      <c r="P57" s="57">
        <v>0</v>
      </c>
      <c r="Q57" s="57">
        <v>0</v>
      </c>
      <c r="R57" s="50"/>
    </row>
    <row r="58" spans="2:18" ht="30.75" customHeight="1" x14ac:dyDescent="0.25">
      <c r="B58" s="134"/>
      <c r="C58" s="134"/>
      <c r="D58" s="134"/>
      <c r="E58" s="41" t="s">
        <v>474</v>
      </c>
      <c r="F58" s="41" t="s">
        <v>487</v>
      </c>
      <c r="G58" s="8">
        <v>1120041020</v>
      </c>
      <c r="H58" s="8">
        <v>512</v>
      </c>
      <c r="I58" s="6">
        <v>0</v>
      </c>
      <c r="J58" s="6">
        <v>0</v>
      </c>
      <c r="K58" s="6">
        <v>0</v>
      </c>
      <c r="L58" s="6">
        <v>3498.74</v>
      </c>
      <c r="M58" s="6">
        <v>0</v>
      </c>
      <c r="N58" s="57">
        <v>0</v>
      </c>
      <c r="O58" s="57">
        <v>0</v>
      </c>
      <c r="P58" s="57">
        <v>0</v>
      </c>
      <c r="Q58" s="57">
        <v>0</v>
      </c>
      <c r="R58" s="50"/>
    </row>
    <row r="59" spans="2:18" ht="30.75" customHeight="1" x14ac:dyDescent="0.25">
      <c r="B59" s="134"/>
      <c r="C59" s="134"/>
      <c r="D59" s="134"/>
      <c r="E59" s="41" t="s">
        <v>474</v>
      </c>
      <c r="F59" s="41" t="s">
        <v>487</v>
      </c>
      <c r="G59" s="8">
        <v>1120041040</v>
      </c>
      <c r="H59" s="8">
        <v>512</v>
      </c>
      <c r="I59" s="6">
        <v>0</v>
      </c>
      <c r="J59" s="6">
        <v>0</v>
      </c>
      <c r="K59" s="6">
        <v>0</v>
      </c>
      <c r="L59" s="6">
        <v>8765.7000000000007</v>
      </c>
      <c r="M59" s="6">
        <v>0</v>
      </c>
      <c r="N59" s="57">
        <v>0</v>
      </c>
      <c r="O59" s="57">
        <v>0</v>
      </c>
      <c r="P59" s="57">
        <v>0</v>
      </c>
      <c r="Q59" s="57">
        <v>0</v>
      </c>
      <c r="R59" s="50"/>
    </row>
    <row r="60" spans="2:18" ht="30.75" customHeight="1" x14ac:dyDescent="0.25">
      <c r="B60" s="134"/>
      <c r="C60" s="134"/>
      <c r="D60" s="134"/>
      <c r="E60" s="41" t="s">
        <v>474</v>
      </c>
      <c r="F60" s="41" t="s">
        <v>516</v>
      </c>
      <c r="G60" s="8">
        <v>1120055490</v>
      </c>
      <c r="H60" s="8">
        <v>121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15.1</v>
      </c>
      <c r="P60" s="6">
        <v>0</v>
      </c>
      <c r="Q60" s="6">
        <v>0</v>
      </c>
      <c r="R60" s="50"/>
    </row>
    <row r="61" spans="2:18" ht="30.75" customHeight="1" x14ac:dyDescent="0.25">
      <c r="B61" s="134"/>
      <c r="C61" s="134"/>
      <c r="D61" s="134"/>
      <c r="E61" s="41" t="s">
        <v>474</v>
      </c>
      <c r="F61" s="41" t="s">
        <v>516</v>
      </c>
      <c r="G61" s="8">
        <v>1120055490</v>
      </c>
      <c r="H61" s="8">
        <v>129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4.5</v>
      </c>
      <c r="P61" s="6">
        <v>0</v>
      </c>
      <c r="Q61" s="6">
        <v>0</v>
      </c>
      <c r="R61" s="50"/>
    </row>
    <row r="62" spans="2:18" ht="30.75" customHeight="1" x14ac:dyDescent="0.25">
      <c r="B62" s="134"/>
      <c r="C62" s="134"/>
      <c r="D62" s="134"/>
      <c r="E62" s="41" t="s">
        <v>474</v>
      </c>
      <c r="F62" s="41" t="s">
        <v>516</v>
      </c>
      <c r="G62" s="8" t="s">
        <v>515</v>
      </c>
      <c r="H62" s="8">
        <v>121</v>
      </c>
      <c r="I62" s="6">
        <v>0</v>
      </c>
      <c r="J62" s="6">
        <v>0</v>
      </c>
      <c r="K62" s="6">
        <v>0</v>
      </c>
      <c r="L62" s="6">
        <v>0</v>
      </c>
      <c r="M62" s="6">
        <v>15.3</v>
      </c>
      <c r="N62" s="57">
        <v>11.1</v>
      </c>
      <c r="O62" s="57">
        <v>0</v>
      </c>
      <c r="P62" s="57">
        <v>0</v>
      </c>
      <c r="Q62" s="57">
        <v>0</v>
      </c>
      <c r="R62" s="50"/>
    </row>
    <row r="63" spans="2:18" ht="30.75" customHeight="1" x14ac:dyDescent="0.25">
      <c r="B63" s="134"/>
      <c r="C63" s="134"/>
      <c r="D63" s="134"/>
      <c r="E63" s="41" t="s">
        <v>474</v>
      </c>
      <c r="F63" s="41" t="s">
        <v>516</v>
      </c>
      <c r="G63" s="8" t="s">
        <v>515</v>
      </c>
      <c r="H63" s="8">
        <v>129</v>
      </c>
      <c r="I63" s="6">
        <v>0</v>
      </c>
      <c r="J63" s="6">
        <v>0</v>
      </c>
      <c r="K63" s="6">
        <v>0</v>
      </c>
      <c r="L63" s="6">
        <v>0</v>
      </c>
      <c r="M63" s="6">
        <v>4.5999999999999996</v>
      </c>
      <c r="N63" s="57">
        <v>3.3</v>
      </c>
      <c r="O63" s="57">
        <v>0</v>
      </c>
      <c r="P63" s="57">
        <v>0</v>
      </c>
      <c r="Q63" s="57">
        <v>0</v>
      </c>
      <c r="R63" s="50"/>
    </row>
    <row r="64" spans="2:18" ht="30.75" customHeight="1" x14ac:dyDescent="0.25">
      <c r="B64" s="134"/>
      <c r="C64" s="134"/>
      <c r="D64" s="134"/>
      <c r="E64" s="41" t="s">
        <v>474</v>
      </c>
      <c r="F64" s="41" t="s">
        <v>489</v>
      </c>
      <c r="G64" s="8">
        <v>1120055490</v>
      </c>
      <c r="H64" s="8">
        <v>121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556.70000000000005</v>
      </c>
      <c r="P64" s="6">
        <v>0</v>
      </c>
      <c r="Q64" s="6">
        <v>0</v>
      </c>
      <c r="R64" s="50"/>
    </row>
    <row r="65" spans="2:18" ht="30.75" customHeight="1" x14ac:dyDescent="0.25">
      <c r="B65" s="134"/>
      <c r="C65" s="134"/>
      <c r="D65" s="134"/>
      <c r="E65" s="41" t="s">
        <v>474</v>
      </c>
      <c r="F65" s="41" t="s">
        <v>489</v>
      </c>
      <c r="G65" s="8">
        <v>1120055490</v>
      </c>
      <c r="H65" s="8">
        <v>129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168.1</v>
      </c>
      <c r="P65" s="6">
        <v>0</v>
      </c>
      <c r="Q65" s="6">
        <v>0</v>
      </c>
      <c r="R65" s="50"/>
    </row>
    <row r="66" spans="2:18" ht="30.75" customHeight="1" x14ac:dyDescent="0.25">
      <c r="B66" s="134"/>
      <c r="C66" s="134"/>
      <c r="D66" s="134"/>
      <c r="E66" s="41" t="s">
        <v>474</v>
      </c>
      <c r="F66" s="41" t="s">
        <v>489</v>
      </c>
      <c r="G66" s="8" t="s">
        <v>515</v>
      </c>
      <c r="H66" s="8">
        <v>121</v>
      </c>
      <c r="I66" s="6">
        <v>0</v>
      </c>
      <c r="J66" s="6">
        <v>0</v>
      </c>
      <c r="K66" s="6">
        <v>0</v>
      </c>
      <c r="L66" s="6">
        <v>0</v>
      </c>
      <c r="M66" s="6">
        <v>668.8</v>
      </c>
      <c r="N66" s="57">
        <v>504.5</v>
      </c>
      <c r="O66" s="57">
        <v>0</v>
      </c>
      <c r="P66" s="57">
        <v>0</v>
      </c>
      <c r="Q66" s="57">
        <v>0</v>
      </c>
      <c r="R66" s="50"/>
    </row>
    <row r="67" spans="2:18" ht="30.75" customHeight="1" x14ac:dyDescent="0.25">
      <c r="B67" s="134"/>
      <c r="C67" s="134"/>
      <c r="D67" s="134"/>
      <c r="E67" s="41" t="s">
        <v>474</v>
      </c>
      <c r="F67" s="41" t="s">
        <v>489</v>
      </c>
      <c r="G67" s="8" t="s">
        <v>515</v>
      </c>
      <c r="H67" s="8">
        <v>129</v>
      </c>
      <c r="I67" s="6">
        <v>0</v>
      </c>
      <c r="J67" s="6">
        <v>0</v>
      </c>
      <c r="K67" s="6">
        <v>0</v>
      </c>
      <c r="L67" s="6">
        <v>0</v>
      </c>
      <c r="M67" s="6">
        <v>188.5</v>
      </c>
      <c r="N67" s="57">
        <v>150.69999999999999</v>
      </c>
      <c r="O67" s="57">
        <v>0</v>
      </c>
      <c r="P67" s="57">
        <v>0</v>
      </c>
      <c r="Q67" s="57">
        <v>0</v>
      </c>
      <c r="R67" s="50"/>
    </row>
    <row r="68" spans="2:18" ht="30.75" customHeight="1" x14ac:dyDescent="0.25">
      <c r="B68" s="134"/>
      <c r="C68" s="134"/>
      <c r="D68" s="134"/>
      <c r="E68" s="41" t="s">
        <v>474</v>
      </c>
      <c r="F68" s="41" t="s">
        <v>71</v>
      </c>
      <c r="G68" s="8">
        <v>1120055490</v>
      </c>
      <c r="H68" s="8">
        <v>121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105.3</v>
      </c>
      <c r="P68" s="6">
        <v>0</v>
      </c>
      <c r="Q68" s="6">
        <v>0</v>
      </c>
      <c r="R68" s="50"/>
    </row>
    <row r="69" spans="2:18" ht="30.75" customHeight="1" x14ac:dyDescent="0.25">
      <c r="B69" s="134"/>
      <c r="C69" s="134"/>
      <c r="D69" s="134"/>
      <c r="E69" s="41" t="s">
        <v>474</v>
      </c>
      <c r="F69" s="41" t="s">
        <v>71</v>
      </c>
      <c r="G69" s="8">
        <v>1120055490</v>
      </c>
      <c r="H69" s="8">
        <v>129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31.8</v>
      </c>
      <c r="P69" s="6">
        <v>0</v>
      </c>
      <c r="Q69" s="6">
        <v>0</v>
      </c>
      <c r="R69" s="50"/>
    </row>
    <row r="70" spans="2:18" ht="30.75" customHeight="1" x14ac:dyDescent="0.25">
      <c r="B70" s="134"/>
      <c r="C70" s="134"/>
      <c r="D70" s="134"/>
      <c r="E70" s="41" t="s">
        <v>474</v>
      </c>
      <c r="F70" s="41" t="s">
        <v>71</v>
      </c>
      <c r="G70" s="8" t="s">
        <v>515</v>
      </c>
      <c r="H70" s="8">
        <v>121</v>
      </c>
      <c r="I70" s="6">
        <v>0</v>
      </c>
      <c r="J70" s="6">
        <v>0</v>
      </c>
      <c r="K70" s="6">
        <v>0</v>
      </c>
      <c r="L70" s="6">
        <v>0</v>
      </c>
      <c r="M70" s="6">
        <v>62.2</v>
      </c>
      <c r="N70" s="57">
        <v>145.19999999999999</v>
      </c>
      <c r="O70" s="57">
        <v>0</v>
      </c>
      <c r="P70" s="57">
        <v>0</v>
      </c>
      <c r="Q70" s="57">
        <v>0</v>
      </c>
      <c r="R70" s="50"/>
    </row>
    <row r="71" spans="2:18" ht="30.75" customHeight="1" x14ac:dyDescent="0.25">
      <c r="B71" s="134"/>
      <c r="C71" s="134"/>
      <c r="D71" s="134"/>
      <c r="E71" s="41" t="s">
        <v>474</v>
      </c>
      <c r="F71" s="41" t="s">
        <v>71</v>
      </c>
      <c r="G71" s="8" t="s">
        <v>515</v>
      </c>
      <c r="H71" s="8">
        <v>129</v>
      </c>
      <c r="I71" s="6">
        <v>0</v>
      </c>
      <c r="J71" s="6">
        <v>0</v>
      </c>
      <c r="K71" s="6">
        <v>0</v>
      </c>
      <c r="L71" s="6">
        <v>0</v>
      </c>
      <c r="M71" s="6">
        <v>17.600000000000001</v>
      </c>
      <c r="N71" s="57">
        <v>43.9</v>
      </c>
      <c r="O71" s="57">
        <v>0</v>
      </c>
      <c r="P71" s="57">
        <v>0</v>
      </c>
      <c r="Q71" s="57">
        <v>0</v>
      </c>
      <c r="R71" s="50"/>
    </row>
    <row r="72" spans="2:18" ht="30.75" customHeight="1" x14ac:dyDescent="0.25">
      <c r="B72" s="134"/>
      <c r="C72" s="134"/>
      <c r="D72" s="134"/>
      <c r="E72" s="41" t="s">
        <v>474</v>
      </c>
      <c r="F72" s="41" t="s">
        <v>489</v>
      </c>
      <c r="G72" s="8">
        <v>1120042200</v>
      </c>
      <c r="H72" s="8">
        <v>121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57">
        <v>336.4</v>
      </c>
      <c r="O72" s="57">
        <v>292.5</v>
      </c>
      <c r="P72" s="57">
        <v>292.5</v>
      </c>
      <c r="Q72" s="57">
        <v>292.52999999999997</v>
      </c>
      <c r="R72" s="50"/>
    </row>
    <row r="73" spans="2:18" ht="30.75" customHeight="1" x14ac:dyDescent="0.25">
      <c r="B73" s="134"/>
      <c r="C73" s="134"/>
      <c r="D73" s="134"/>
      <c r="E73" s="41" t="s">
        <v>474</v>
      </c>
      <c r="F73" s="41" t="s">
        <v>489</v>
      </c>
      <c r="G73" s="8">
        <v>1120042200</v>
      </c>
      <c r="H73" s="8">
        <v>129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57">
        <v>101.6</v>
      </c>
      <c r="O73" s="57">
        <v>88.34</v>
      </c>
      <c r="P73" s="57">
        <v>88.34</v>
      </c>
      <c r="Q73" s="57">
        <v>88.34</v>
      </c>
      <c r="R73" s="50"/>
    </row>
    <row r="74" spans="2:18" ht="30.75" customHeight="1" x14ac:dyDescent="0.25">
      <c r="B74" s="134"/>
      <c r="C74" s="134"/>
      <c r="D74" s="134"/>
      <c r="E74" s="41" t="s">
        <v>474</v>
      </c>
      <c r="F74" s="41" t="s">
        <v>489</v>
      </c>
      <c r="G74" s="8">
        <v>1120042200</v>
      </c>
      <c r="H74" s="8">
        <v>244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57">
        <v>19.8</v>
      </c>
      <c r="O74" s="57">
        <v>72.62</v>
      </c>
      <c r="P74" s="57">
        <v>72.62</v>
      </c>
      <c r="Q74" s="57">
        <v>72.62</v>
      </c>
      <c r="R74" s="50"/>
    </row>
    <row r="75" spans="2:18" ht="30.75" customHeight="1" x14ac:dyDescent="0.25">
      <c r="B75" s="134"/>
      <c r="C75" s="134"/>
      <c r="D75" s="134"/>
      <c r="E75" s="41" t="s">
        <v>474</v>
      </c>
      <c r="F75" s="41" t="s">
        <v>520</v>
      </c>
      <c r="G75" s="8">
        <v>1120042200</v>
      </c>
      <c r="H75" s="8">
        <v>121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57">
        <v>1277.2</v>
      </c>
      <c r="O75" s="57">
        <v>1181</v>
      </c>
      <c r="P75" s="57">
        <v>1153.04</v>
      </c>
      <c r="Q75" s="57">
        <v>1153.04</v>
      </c>
      <c r="R75" s="50"/>
    </row>
    <row r="76" spans="2:18" ht="30.75" customHeight="1" x14ac:dyDescent="0.25">
      <c r="B76" s="134"/>
      <c r="C76" s="134"/>
      <c r="D76" s="134"/>
      <c r="E76" s="41" t="s">
        <v>474</v>
      </c>
      <c r="F76" s="41" t="s">
        <v>520</v>
      </c>
      <c r="G76" s="8">
        <v>1120042200</v>
      </c>
      <c r="H76" s="8">
        <v>129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57">
        <v>380.7</v>
      </c>
      <c r="O76" s="57">
        <v>356.7</v>
      </c>
      <c r="P76" s="57">
        <v>348.22</v>
      </c>
      <c r="Q76" s="57">
        <v>348.22</v>
      </c>
      <c r="R76" s="50"/>
    </row>
    <row r="77" spans="2:18" ht="30.75" customHeight="1" x14ac:dyDescent="0.25">
      <c r="B77" s="135"/>
      <c r="C77" s="135"/>
      <c r="D77" s="135"/>
      <c r="E77" s="41" t="s">
        <v>474</v>
      </c>
      <c r="F77" s="41" t="s">
        <v>520</v>
      </c>
      <c r="G77" s="8">
        <v>1120042200</v>
      </c>
      <c r="H77" s="8">
        <v>244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57">
        <v>66.5</v>
      </c>
      <c r="O77" s="57">
        <v>50.7</v>
      </c>
      <c r="P77" s="57">
        <v>87.1</v>
      </c>
      <c r="Q77" s="57">
        <v>87.1</v>
      </c>
      <c r="R77" s="50"/>
    </row>
    <row r="78" spans="2:18" ht="30.75" customHeight="1" x14ac:dyDescent="0.25">
      <c r="B78" s="130" t="s">
        <v>460</v>
      </c>
      <c r="C78" s="130" t="s">
        <v>461</v>
      </c>
      <c r="D78" s="43" t="s">
        <v>440</v>
      </c>
      <c r="E78" s="43" t="s">
        <v>458</v>
      </c>
      <c r="F78" s="44" t="s">
        <v>459</v>
      </c>
      <c r="G78" s="43" t="s">
        <v>457</v>
      </c>
      <c r="H78" s="43" t="s">
        <v>458</v>
      </c>
      <c r="I78" s="42">
        <f>SUM(I79)</f>
        <v>4500</v>
      </c>
      <c r="J78" s="42">
        <f t="shared" ref="J78:Q78" si="8">SUM(J79)</f>
        <v>8782.93</v>
      </c>
      <c r="K78" s="42">
        <f t="shared" si="8"/>
        <v>9216.4599999999991</v>
      </c>
      <c r="L78" s="42">
        <f t="shared" si="8"/>
        <v>11328.85</v>
      </c>
      <c r="M78" s="42">
        <f t="shared" si="8"/>
        <v>15287.300000000001</v>
      </c>
      <c r="N78" s="42">
        <f t="shared" si="8"/>
        <v>17222.3</v>
      </c>
      <c r="O78" s="42">
        <f t="shared" si="8"/>
        <v>12258.06</v>
      </c>
      <c r="P78" s="42">
        <f t="shared" si="8"/>
        <v>7793.03</v>
      </c>
      <c r="Q78" s="42">
        <f t="shared" si="8"/>
        <v>7793.03</v>
      </c>
      <c r="R78" s="49"/>
    </row>
    <row r="79" spans="2:18" ht="30.75" customHeight="1" x14ac:dyDescent="0.25">
      <c r="B79" s="131"/>
      <c r="C79" s="131"/>
      <c r="D79" s="43" t="s">
        <v>7</v>
      </c>
      <c r="E79" s="44" t="s">
        <v>474</v>
      </c>
      <c r="F79" s="44" t="s">
        <v>459</v>
      </c>
      <c r="G79" s="43" t="s">
        <v>457</v>
      </c>
      <c r="H79" s="43" t="s">
        <v>458</v>
      </c>
      <c r="I79" s="42">
        <f t="shared" ref="I79:N79" si="9">SUM(I80:I97)</f>
        <v>4500</v>
      </c>
      <c r="J79" s="42">
        <f t="shared" si="9"/>
        <v>8782.93</v>
      </c>
      <c r="K79" s="42">
        <f t="shared" si="9"/>
        <v>9216.4599999999991</v>
      </c>
      <c r="L79" s="42">
        <f t="shared" si="9"/>
        <v>11328.85</v>
      </c>
      <c r="M79" s="42">
        <f t="shared" si="9"/>
        <v>15287.300000000001</v>
      </c>
      <c r="N79" s="42">
        <f t="shared" si="9"/>
        <v>17222.3</v>
      </c>
      <c r="O79" s="42">
        <f>SUM(O80:O98)</f>
        <v>12258.06</v>
      </c>
      <c r="P79" s="42">
        <f t="shared" ref="P79:Q79" si="10">SUM(P80:P98)</f>
        <v>7793.03</v>
      </c>
      <c r="Q79" s="42">
        <f t="shared" si="10"/>
        <v>7793.03</v>
      </c>
      <c r="R79" s="49"/>
    </row>
    <row r="80" spans="2:18" ht="30.75" customHeight="1" x14ac:dyDescent="0.25">
      <c r="B80" s="133" t="s">
        <v>463</v>
      </c>
      <c r="C80" s="133" t="s">
        <v>462</v>
      </c>
      <c r="D80" s="133" t="s">
        <v>7</v>
      </c>
      <c r="E80" s="41" t="s">
        <v>474</v>
      </c>
      <c r="F80" s="41" t="s">
        <v>489</v>
      </c>
      <c r="G80" s="8">
        <v>1130044220</v>
      </c>
      <c r="H80" s="8">
        <v>244</v>
      </c>
      <c r="I80" s="6">
        <v>0</v>
      </c>
      <c r="J80" s="6">
        <v>0</v>
      </c>
      <c r="K80" s="6">
        <v>0</v>
      </c>
      <c r="L80" s="6">
        <v>868.5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50"/>
    </row>
    <row r="81" spans="2:21" ht="30.75" customHeight="1" x14ac:dyDescent="0.25">
      <c r="B81" s="134"/>
      <c r="C81" s="134"/>
      <c r="D81" s="134"/>
      <c r="E81" s="41" t="s">
        <v>474</v>
      </c>
      <c r="F81" s="41" t="s">
        <v>529</v>
      </c>
      <c r="G81" s="8">
        <v>1130044530</v>
      </c>
      <c r="H81" s="8">
        <v>622</v>
      </c>
      <c r="I81" s="6">
        <v>0</v>
      </c>
      <c r="J81" s="6">
        <v>0</v>
      </c>
      <c r="K81" s="6">
        <v>0</v>
      </c>
      <c r="L81" s="6">
        <v>0</v>
      </c>
      <c r="M81" s="57">
        <v>0</v>
      </c>
      <c r="N81" s="57">
        <v>0</v>
      </c>
      <c r="O81" s="57">
        <v>455.3</v>
      </c>
      <c r="P81" s="57">
        <v>0</v>
      </c>
      <c r="Q81" s="57">
        <v>0</v>
      </c>
      <c r="R81" s="50"/>
    </row>
    <row r="82" spans="2:21" ht="30.75" customHeight="1" x14ac:dyDescent="0.25">
      <c r="B82" s="134"/>
      <c r="C82" s="134"/>
      <c r="D82" s="134"/>
      <c r="E82" s="41" t="s">
        <v>474</v>
      </c>
      <c r="F82" s="41" t="s">
        <v>69</v>
      </c>
      <c r="G82" s="8">
        <v>1130044530</v>
      </c>
      <c r="H82" s="8">
        <v>540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65</v>
      </c>
      <c r="P82" s="6">
        <v>0</v>
      </c>
      <c r="Q82" s="6">
        <v>0</v>
      </c>
      <c r="R82" s="50"/>
    </row>
    <row r="83" spans="2:21" ht="30.75" customHeight="1" x14ac:dyDescent="0.25">
      <c r="B83" s="134"/>
      <c r="C83" s="134"/>
      <c r="D83" s="134"/>
      <c r="E83" s="41" t="s">
        <v>474</v>
      </c>
      <c r="F83" s="41" t="s">
        <v>489</v>
      </c>
      <c r="G83" s="8">
        <v>1130044540</v>
      </c>
      <c r="H83" s="8">
        <v>244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231.8</v>
      </c>
      <c r="P83" s="6">
        <v>0</v>
      </c>
      <c r="Q83" s="6">
        <v>0</v>
      </c>
      <c r="R83" s="50"/>
    </row>
    <row r="84" spans="2:21" ht="30.75" customHeight="1" x14ac:dyDescent="0.25">
      <c r="B84" s="134"/>
      <c r="C84" s="134"/>
      <c r="D84" s="134"/>
      <c r="E84" s="41" t="s">
        <v>474</v>
      </c>
      <c r="F84" s="41" t="s">
        <v>71</v>
      </c>
      <c r="G84" s="8">
        <v>1130010400</v>
      </c>
      <c r="H84" s="8">
        <v>121</v>
      </c>
      <c r="I84" s="6">
        <v>0</v>
      </c>
      <c r="J84" s="6">
        <v>3591.73</v>
      </c>
      <c r="K84" s="6">
        <v>3735.2</v>
      </c>
      <c r="L84" s="6">
        <v>5809.8</v>
      </c>
      <c r="M84" s="57">
        <v>7389.5</v>
      </c>
      <c r="N84" s="57">
        <v>2889.8</v>
      </c>
      <c r="O84" s="57">
        <v>3605.1</v>
      </c>
      <c r="P84" s="57">
        <v>3605.12</v>
      </c>
      <c r="Q84" s="57">
        <v>3605.12</v>
      </c>
      <c r="R84" s="50"/>
    </row>
    <row r="85" spans="2:21" ht="30.75" customHeight="1" x14ac:dyDescent="0.25">
      <c r="B85" s="134"/>
      <c r="C85" s="134"/>
      <c r="D85" s="134"/>
      <c r="E85" s="41" t="s">
        <v>474</v>
      </c>
      <c r="F85" s="41" t="s">
        <v>71</v>
      </c>
      <c r="G85" s="8">
        <v>1130010400</v>
      </c>
      <c r="H85" s="8">
        <v>122</v>
      </c>
      <c r="I85" s="6">
        <v>0</v>
      </c>
      <c r="J85" s="6">
        <v>44.4</v>
      </c>
      <c r="K85" s="6">
        <v>131.38</v>
      </c>
      <c r="L85" s="6">
        <v>66.78</v>
      </c>
      <c r="M85" s="57">
        <v>124.7</v>
      </c>
      <c r="N85" s="57">
        <v>0</v>
      </c>
      <c r="O85" s="57">
        <v>56.62</v>
      </c>
      <c r="P85" s="57">
        <v>43</v>
      </c>
      <c r="Q85" s="57">
        <v>43</v>
      </c>
      <c r="R85" s="50"/>
    </row>
    <row r="86" spans="2:21" ht="30.75" customHeight="1" x14ac:dyDescent="0.25">
      <c r="B86" s="134"/>
      <c r="C86" s="134"/>
      <c r="D86" s="134"/>
      <c r="E86" s="41" t="s">
        <v>474</v>
      </c>
      <c r="F86" s="41" t="s">
        <v>71</v>
      </c>
      <c r="G86" s="8">
        <v>1130010400</v>
      </c>
      <c r="H86" s="8">
        <v>129</v>
      </c>
      <c r="I86" s="6">
        <v>0</v>
      </c>
      <c r="J86" s="6">
        <v>1066.5999999999999</v>
      </c>
      <c r="K86" s="6">
        <v>1219.2</v>
      </c>
      <c r="L86" s="6">
        <v>1754.6</v>
      </c>
      <c r="M86" s="57">
        <v>2170.8000000000002</v>
      </c>
      <c r="N86" s="57">
        <v>857.8</v>
      </c>
      <c r="O86" s="57">
        <v>1083.54</v>
      </c>
      <c r="P86" s="57">
        <v>1083.53</v>
      </c>
      <c r="Q86" s="57">
        <v>1083.53</v>
      </c>
      <c r="R86" s="50"/>
    </row>
    <row r="87" spans="2:21" ht="30.75" customHeight="1" x14ac:dyDescent="0.25">
      <c r="B87" s="134"/>
      <c r="C87" s="134"/>
      <c r="D87" s="134"/>
      <c r="E87" s="41" t="s">
        <v>474</v>
      </c>
      <c r="F87" s="41" t="s">
        <v>71</v>
      </c>
      <c r="G87" s="8">
        <v>1130010400</v>
      </c>
      <c r="H87" s="8">
        <v>244</v>
      </c>
      <c r="I87" s="6">
        <v>0</v>
      </c>
      <c r="J87" s="6">
        <v>287.2</v>
      </c>
      <c r="K87" s="6">
        <v>323.2</v>
      </c>
      <c r="L87" s="6">
        <v>557.17999999999995</v>
      </c>
      <c r="M87" s="57">
        <v>959</v>
      </c>
      <c r="N87" s="57">
        <v>436.3</v>
      </c>
      <c r="O87" s="57">
        <v>504</v>
      </c>
      <c r="P87" s="57">
        <v>311.38</v>
      </c>
      <c r="Q87" s="57">
        <v>311.38</v>
      </c>
      <c r="R87" s="50"/>
    </row>
    <row r="88" spans="2:21" ht="30.75" customHeight="1" x14ac:dyDescent="0.25">
      <c r="B88" s="134"/>
      <c r="C88" s="134"/>
      <c r="D88" s="134"/>
      <c r="E88" s="41" t="s">
        <v>474</v>
      </c>
      <c r="F88" s="41" t="s">
        <v>71</v>
      </c>
      <c r="G88" s="8">
        <v>1130010400</v>
      </c>
      <c r="H88" s="8">
        <v>321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57">
        <v>721.3</v>
      </c>
      <c r="O88" s="57">
        <v>0</v>
      </c>
      <c r="P88" s="57">
        <v>0</v>
      </c>
      <c r="Q88" s="57">
        <v>0</v>
      </c>
      <c r="R88" s="50"/>
    </row>
    <row r="89" spans="2:21" ht="30.75" customHeight="1" x14ac:dyDescent="0.25">
      <c r="B89" s="134"/>
      <c r="C89" s="134"/>
      <c r="D89" s="134"/>
      <c r="E89" s="41" t="s">
        <v>474</v>
      </c>
      <c r="F89" s="41" t="s">
        <v>71</v>
      </c>
      <c r="G89" s="8">
        <v>1130010400</v>
      </c>
      <c r="H89" s="8">
        <v>851</v>
      </c>
      <c r="I89" s="6">
        <v>0</v>
      </c>
      <c r="J89" s="6">
        <v>2</v>
      </c>
      <c r="K89" s="6">
        <v>1.58</v>
      </c>
      <c r="L89" s="6">
        <v>0.7</v>
      </c>
      <c r="M89" s="57">
        <v>2.2000000000000002</v>
      </c>
      <c r="N89" s="57">
        <v>0</v>
      </c>
      <c r="O89" s="57">
        <v>0</v>
      </c>
      <c r="P89" s="57">
        <v>0</v>
      </c>
      <c r="Q89" s="57">
        <v>0</v>
      </c>
      <c r="R89" s="50"/>
    </row>
    <row r="90" spans="2:21" ht="30.75" customHeight="1" x14ac:dyDescent="0.25">
      <c r="B90" s="134"/>
      <c r="C90" s="134"/>
      <c r="D90" s="134"/>
      <c r="E90" s="41" t="s">
        <v>474</v>
      </c>
      <c r="F90" s="41" t="s">
        <v>71</v>
      </c>
      <c r="G90" s="8">
        <v>1130010400</v>
      </c>
      <c r="H90" s="8">
        <v>853</v>
      </c>
      <c r="I90" s="6">
        <v>0</v>
      </c>
      <c r="J90" s="6">
        <v>0</v>
      </c>
      <c r="K90" s="6">
        <v>5.9</v>
      </c>
      <c r="L90" s="6">
        <v>1.3</v>
      </c>
      <c r="M90" s="57">
        <v>12.7</v>
      </c>
      <c r="N90" s="57">
        <v>0</v>
      </c>
      <c r="O90" s="57">
        <v>2</v>
      </c>
      <c r="P90" s="57">
        <v>0</v>
      </c>
      <c r="Q90" s="57">
        <v>0</v>
      </c>
      <c r="R90" s="50"/>
    </row>
    <row r="91" spans="2:21" ht="30.75" customHeight="1" x14ac:dyDescent="0.25">
      <c r="B91" s="134"/>
      <c r="C91" s="134"/>
      <c r="D91" s="134"/>
      <c r="E91" s="41" t="s">
        <v>474</v>
      </c>
      <c r="F91" s="41" t="s">
        <v>71</v>
      </c>
      <c r="G91" s="8">
        <v>1130010410</v>
      </c>
      <c r="H91" s="8">
        <v>121</v>
      </c>
      <c r="I91" s="6">
        <v>0</v>
      </c>
      <c r="J91" s="6">
        <v>0</v>
      </c>
      <c r="K91" s="6">
        <v>0</v>
      </c>
      <c r="L91" s="6">
        <v>0</v>
      </c>
      <c r="M91" s="57">
        <v>304.8</v>
      </c>
      <c r="N91" s="57">
        <v>0</v>
      </c>
      <c r="O91" s="57">
        <v>0</v>
      </c>
      <c r="P91" s="57">
        <v>0</v>
      </c>
      <c r="Q91" s="57">
        <v>0</v>
      </c>
      <c r="R91" s="50"/>
    </row>
    <row r="92" spans="2:21" ht="30.75" customHeight="1" x14ac:dyDescent="0.25">
      <c r="B92" s="134"/>
      <c r="C92" s="134"/>
      <c r="D92" s="134"/>
      <c r="E92" s="41" t="s">
        <v>474</v>
      </c>
      <c r="F92" s="41" t="s">
        <v>71</v>
      </c>
      <c r="G92" s="8">
        <v>1130010410</v>
      </c>
      <c r="H92" s="8">
        <v>129</v>
      </c>
      <c r="I92" s="6">
        <v>0</v>
      </c>
      <c r="J92" s="6">
        <v>0</v>
      </c>
      <c r="K92" s="6">
        <v>0</v>
      </c>
      <c r="L92" s="6">
        <v>0</v>
      </c>
      <c r="M92" s="57">
        <v>87.5</v>
      </c>
      <c r="N92" s="57">
        <v>0</v>
      </c>
      <c r="O92" s="57">
        <v>0</v>
      </c>
      <c r="P92" s="57">
        <v>0</v>
      </c>
      <c r="Q92" s="57">
        <v>0</v>
      </c>
      <c r="R92" s="50"/>
      <c r="U92" s="18" t="s">
        <v>517</v>
      </c>
    </row>
    <row r="93" spans="2:21" ht="30.75" customHeight="1" x14ac:dyDescent="0.25">
      <c r="B93" s="134"/>
      <c r="C93" s="134"/>
      <c r="D93" s="134"/>
      <c r="E93" s="41" t="s">
        <v>474</v>
      </c>
      <c r="F93" s="41" t="s">
        <v>72</v>
      </c>
      <c r="G93" s="8">
        <v>1100270660</v>
      </c>
      <c r="H93" s="8">
        <v>831</v>
      </c>
      <c r="I93" s="6">
        <v>4500</v>
      </c>
      <c r="J93" s="6">
        <v>0</v>
      </c>
      <c r="K93" s="6">
        <v>0</v>
      </c>
      <c r="L93" s="6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0"/>
    </row>
    <row r="94" spans="2:21" ht="30.75" customHeight="1" x14ac:dyDescent="0.25">
      <c r="B94" s="134"/>
      <c r="C94" s="134"/>
      <c r="D94" s="134"/>
      <c r="E94" s="41" t="s">
        <v>474</v>
      </c>
      <c r="F94" s="41" t="s">
        <v>72</v>
      </c>
      <c r="G94" s="8">
        <v>1130070660</v>
      </c>
      <c r="H94" s="8">
        <v>244</v>
      </c>
      <c r="I94" s="6">
        <v>0</v>
      </c>
      <c r="J94" s="6">
        <v>0</v>
      </c>
      <c r="K94" s="6">
        <v>0</v>
      </c>
      <c r="L94" s="6">
        <v>0</v>
      </c>
      <c r="M94" s="57">
        <v>0</v>
      </c>
      <c r="N94" s="57">
        <v>2271.6999999999998</v>
      </c>
      <c r="O94" s="57">
        <v>65.5</v>
      </c>
      <c r="P94" s="57">
        <v>0</v>
      </c>
      <c r="Q94" s="57">
        <v>0</v>
      </c>
      <c r="R94" s="50"/>
    </row>
    <row r="95" spans="2:21" ht="30.75" customHeight="1" x14ac:dyDescent="0.25">
      <c r="B95" s="134"/>
      <c r="C95" s="134"/>
      <c r="D95" s="134"/>
      <c r="E95" s="41" t="s">
        <v>474</v>
      </c>
      <c r="F95" s="41" t="s">
        <v>72</v>
      </c>
      <c r="G95" s="8">
        <v>1130070660</v>
      </c>
      <c r="H95" s="8">
        <v>247</v>
      </c>
      <c r="I95" s="6">
        <v>0</v>
      </c>
      <c r="J95" s="6">
        <v>0</v>
      </c>
      <c r="K95" s="6">
        <v>0</v>
      </c>
      <c r="L95" s="6">
        <v>0</v>
      </c>
      <c r="M95" s="57">
        <v>0</v>
      </c>
      <c r="N95" s="57">
        <v>809.4</v>
      </c>
      <c r="O95" s="57">
        <v>0</v>
      </c>
      <c r="P95" s="57">
        <v>0</v>
      </c>
      <c r="Q95" s="57">
        <v>0</v>
      </c>
      <c r="R95" s="50"/>
    </row>
    <row r="96" spans="2:21" ht="30.75" customHeight="1" x14ac:dyDescent="0.25">
      <c r="B96" s="134"/>
      <c r="C96" s="134"/>
      <c r="D96" s="134"/>
      <c r="E96" s="41" t="s">
        <v>474</v>
      </c>
      <c r="F96" s="41" t="s">
        <v>72</v>
      </c>
      <c r="G96" s="8">
        <v>1130070660</v>
      </c>
      <c r="H96" s="8">
        <v>831</v>
      </c>
      <c r="I96" s="6">
        <v>0</v>
      </c>
      <c r="J96" s="6">
        <v>3791</v>
      </c>
      <c r="K96" s="6">
        <v>3800</v>
      </c>
      <c r="L96" s="6">
        <v>2269.9899999999998</v>
      </c>
      <c r="M96" s="57">
        <v>4236.1000000000004</v>
      </c>
      <c r="N96" s="57">
        <v>1412.1</v>
      </c>
      <c r="O96" s="57">
        <v>329.7</v>
      </c>
      <c r="P96" s="57">
        <v>0</v>
      </c>
      <c r="Q96" s="57">
        <v>0</v>
      </c>
      <c r="R96" s="50"/>
    </row>
    <row r="97" spans="2:18" ht="27" customHeight="1" x14ac:dyDescent="0.25">
      <c r="B97" s="134"/>
      <c r="C97" s="134"/>
      <c r="D97" s="134"/>
      <c r="E97" s="41" t="s">
        <v>474</v>
      </c>
      <c r="F97" s="41" t="s">
        <v>72</v>
      </c>
      <c r="G97" s="8">
        <v>1130070661</v>
      </c>
      <c r="H97" s="8">
        <v>831</v>
      </c>
      <c r="I97" s="6">
        <v>0</v>
      </c>
      <c r="J97" s="6">
        <v>0</v>
      </c>
      <c r="K97" s="6">
        <v>0</v>
      </c>
      <c r="L97" s="6">
        <v>0</v>
      </c>
      <c r="M97" s="57">
        <v>0</v>
      </c>
      <c r="N97" s="57">
        <v>7823.9</v>
      </c>
      <c r="O97" s="57">
        <v>5709.5</v>
      </c>
      <c r="P97" s="57">
        <v>2750</v>
      </c>
      <c r="Q97" s="57">
        <v>2750</v>
      </c>
      <c r="R97" s="50"/>
    </row>
    <row r="98" spans="2:18" ht="27" customHeight="1" x14ac:dyDescent="0.25">
      <c r="B98" s="135"/>
      <c r="C98" s="135"/>
      <c r="D98" s="135"/>
      <c r="E98" s="41" t="s">
        <v>474</v>
      </c>
      <c r="F98" s="41" t="s">
        <v>72</v>
      </c>
      <c r="G98" s="8">
        <v>1130070661</v>
      </c>
      <c r="H98" s="8">
        <v>853</v>
      </c>
      <c r="I98" s="6">
        <v>0</v>
      </c>
      <c r="J98" s="6">
        <v>0</v>
      </c>
      <c r="K98" s="6">
        <v>0</v>
      </c>
      <c r="L98" s="6">
        <v>0</v>
      </c>
      <c r="M98" s="57">
        <v>0</v>
      </c>
      <c r="N98" s="57">
        <v>0</v>
      </c>
      <c r="O98" s="57">
        <v>150</v>
      </c>
      <c r="P98" s="57">
        <v>0</v>
      </c>
      <c r="Q98" s="57">
        <v>0</v>
      </c>
      <c r="R98" s="50"/>
    </row>
    <row r="99" spans="2:18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2:18" x14ac:dyDescent="0.25">
      <c r="B100" s="20"/>
    </row>
    <row r="101" spans="2:18" x14ac:dyDescent="0.25">
      <c r="B101" s="20"/>
    </row>
    <row r="102" spans="2:18" x14ac:dyDescent="0.25">
      <c r="B102" s="20"/>
    </row>
    <row r="103" spans="2:18" x14ac:dyDescent="0.25">
      <c r="B103" s="20"/>
    </row>
    <row r="104" spans="2:18" x14ac:dyDescent="0.25">
      <c r="B104" s="20"/>
    </row>
  </sheetData>
  <mergeCells count="26">
    <mergeCell ref="D80:D98"/>
    <mergeCell ref="C80:C98"/>
    <mergeCell ref="B80:B98"/>
    <mergeCell ref="D21:D24"/>
    <mergeCell ref="C21:C24"/>
    <mergeCell ref="B25:B77"/>
    <mergeCell ref="C25:C77"/>
    <mergeCell ref="D25:D77"/>
    <mergeCell ref="B19:B20"/>
    <mergeCell ref="C19:C20"/>
    <mergeCell ref="B21:B24"/>
    <mergeCell ref="B78:B79"/>
    <mergeCell ref="C78:C79"/>
    <mergeCell ref="B8:Q8"/>
    <mergeCell ref="I10:Q10"/>
    <mergeCell ref="D17:D18"/>
    <mergeCell ref="C17:C18"/>
    <mergeCell ref="B17:B18"/>
    <mergeCell ref="B13:B14"/>
    <mergeCell ref="C13:C14"/>
    <mergeCell ref="B15:B16"/>
    <mergeCell ref="C15:C16"/>
    <mergeCell ref="E10:H10"/>
    <mergeCell ref="C10:C11"/>
    <mergeCell ref="B10:B11"/>
    <mergeCell ref="D10:D11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39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53"/>
  <sheetViews>
    <sheetView zoomScale="80" zoomScaleNormal="80" zoomScaleSheetLayoutView="80" workbookViewId="0">
      <selection activeCell="M19" sqref="M19"/>
    </sheetView>
  </sheetViews>
  <sheetFormatPr defaultColWidth="9.140625" defaultRowHeight="15.75" x14ac:dyDescent="0.25"/>
  <cols>
    <col min="1" max="1" width="4.140625" style="18" customWidth="1"/>
    <col min="2" max="2" width="30.140625" style="18" customWidth="1"/>
    <col min="3" max="3" width="47" style="18" customWidth="1"/>
    <col min="4" max="4" width="33.42578125" style="18" customWidth="1"/>
    <col min="5" max="5" width="50.28515625" style="18" customWidth="1"/>
    <col min="6" max="13" width="15.85546875" style="18" customWidth="1"/>
    <col min="14" max="14" width="16.7109375" style="18" customWidth="1"/>
    <col min="15" max="16384" width="9.140625" style="18"/>
  </cols>
  <sheetData>
    <row r="2" spans="2:14" hidden="1" x14ac:dyDescent="0.25">
      <c r="J2" s="52" t="s">
        <v>501</v>
      </c>
    </row>
    <row r="3" spans="2:14" hidden="1" x14ac:dyDescent="0.25">
      <c r="J3" s="52" t="s">
        <v>494</v>
      </c>
    </row>
    <row r="4" spans="2:14" hidden="1" x14ac:dyDescent="0.25">
      <c r="J4" s="52" t="s">
        <v>495</v>
      </c>
    </row>
    <row r="5" spans="2:14" hidden="1" x14ac:dyDescent="0.25">
      <c r="J5" s="1" t="s">
        <v>496</v>
      </c>
    </row>
    <row r="6" spans="2:14" hidden="1" x14ac:dyDescent="0.25"/>
    <row r="7" spans="2:14" x14ac:dyDescent="0.25">
      <c r="N7" s="24" t="s">
        <v>464</v>
      </c>
    </row>
    <row r="8" spans="2:14" x14ac:dyDescent="0.25">
      <c r="N8" s="24" t="s">
        <v>166</v>
      </c>
    </row>
    <row r="10" spans="2:14" x14ac:dyDescent="0.25">
      <c r="B10" s="127" t="s">
        <v>465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2" spans="2:14" ht="16.5" customHeight="1" x14ac:dyDescent="0.25">
      <c r="B12" s="96" t="s">
        <v>439</v>
      </c>
      <c r="C12" s="96" t="s">
        <v>437</v>
      </c>
      <c r="D12" s="118" t="s">
        <v>466</v>
      </c>
      <c r="E12" s="138"/>
      <c r="F12" s="65" t="s">
        <v>432</v>
      </c>
      <c r="G12" s="65"/>
      <c r="H12" s="65"/>
      <c r="I12" s="65"/>
      <c r="J12" s="65"/>
      <c r="K12" s="65"/>
      <c r="L12" s="65"/>
      <c r="M12" s="65"/>
      <c r="N12" s="65"/>
    </row>
    <row r="13" spans="2:14" ht="30.6" customHeight="1" x14ac:dyDescent="0.25">
      <c r="B13" s="125"/>
      <c r="C13" s="125"/>
      <c r="D13" s="139"/>
      <c r="E13" s="124"/>
      <c r="F13" s="31" t="s">
        <v>98</v>
      </c>
      <c r="G13" s="8" t="s">
        <v>99</v>
      </c>
      <c r="H13" s="8" t="s">
        <v>100</v>
      </c>
      <c r="I13" s="8" t="s">
        <v>101</v>
      </c>
      <c r="J13" s="58" t="s">
        <v>102</v>
      </c>
      <c r="K13" s="8" t="s">
        <v>490</v>
      </c>
      <c r="L13" s="8" t="s">
        <v>491</v>
      </c>
      <c r="M13" s="8" t="s">
        <v>514</v>
      </c>
      <c r="N13" s="8" t="s">
        <v>522</v>
      </c>
    </row>
    <row r="14" spans="2:14" x14ac:dyDescent="0.25">
      <c r="B14" s="8">
        <v>1</v>
      </c>
      <c r="C14" s="8">
        <v>2</v>
      </c>
      <c r="D14" s="98">
        <v>3</v>
      </c>
      <c r="E14" s="123"/>
      <c r="F14" s="8">
        <v>8</v>
      </c>
      <c r="G14" s="8">
        <v>9</v>
      </c>
      <c r="H14" s="8">
        <v>10</v>
      </c>
      <c r="I14" s="8">
        <v>11</v>
      </c>
      <c r="J14" s="8">
        <v>12</v>
      </c>
      <c r="K14" s="8">
        <v>13</v>
      </c>
      <c r="L14" s="8">
        <v>14</v>
      </c>
      <c r="M14" s="8">
        <v>15</v>
      </c>
      <c r="N14" s="8">
        <v>16</v>
      </c>
    </row>
    <row r="15" spans="2:14" ht="30.75" customHeight="1" x14ac:dyDescent="0.25">
      <c r="B15" s="133" t="s">
        <v>103</v>
      </c>
      <c r="C15" s="133" t="str">
        <f>(Паспорт!A22)</f>
        <v>«Эффективное управление муниципальными финансами в Прионежском муниципальном районе»</v>
      </c>
      <c r="D15" s="64" t="s">
        <v>469</v>
      </c>
      <c r="E15" s="136"/>
      <c r="F15" s="42">
        <f>SUM(F18+F24+F42)</f>
        <v>25871</v>
      </c>
      <c r="G15" s="42">
        <f>SUM(G18+G24+G42)</f>
        <v>22264.65</v>
      </c>
      <c r="H15" s="42">
        <f t="shared" ref="H15:N15" si="0">SUM(H18+H24+H42)</f>
        <v>45763.1</v>
      </c>
      <c r="I15" s="42">
        <f t="shared" si="0"/>
        <v>77522.67</v>
      </c>
      <c r="J15" s="42">
        <f t="shared" ref="J15:M15" si="1">SUM(J18+J24+J42)</f>
        <v>36285.9</v>
      </c>
      <c r="K15" s="42">
        <f>SUM(K18+K24+K42)</f>
        <v>42817.7</v>
      </c>
      <c r="L15" s="42">
        <f>SUM(L18+L24+L42)</f>
        <v>40111.5</v>
      </c>
      <c r="M15" s="42">
        <f t="shared" si="1"/>
        <v>20056.84</v>
      </c>
      <c r="N15" s="42">
        <f t="shared" si="0"/>
        <v>19076.84</v>
      </c>
    </row>
    <row r="16" spans="2:14" ht="30.75" customHeight="1" x14ac:dyDescent="0.25">
      <c r="B16" s="134"/>
      <c r="C16" s="134"/>
      <c r="D16" s="128" t="s">
        <v>486</v>
      </c>
      <c r="E16" s="25" t="s">
        <v>467</v>
      </c>
      <c r="F16" s="6">
        <f t="shared" ref="F16:I16" si="2">SUM(F19+F25+F43)</f>
        <v>13034</v>
      </c>
      <c r="G16" s="6">
        <f t="shared" si="2"/>
        <v>19909.849999999999</v>
      </c>
      <c r="H16" s="6">
        <f t="shared" si="2"/>
        <v>25913.1</v>
      </c>
      <c r="I16" s="6">
        <f t="shared" si="2"/>
        <v>28537.17</v>
      </c>
      <c r="J16" s="6">
        <f>SUM(J19+J25+J43)</f>
        <v>29917.1</v>
      </c>
      <c r="K16" s="6">
        <f>SUM(K19+K25+K43)</f>
        <v>30912.199999999997</v>
      </c>
      <c r="L16" s="6">
        <f t="shared" ref="L16:N16" si="3">SUM(L19+L25+L43)</f>
        <v>26159.8</v>
      </c>
      <c r="M16" s="6">
        <f t="shared" ref="M16" si="4">SUM(M19+M25+M43)</f>
        <v>15293.04</v>
      </c>
      <c r="N16" s="6">
        <f t="shared" si="3"/>
        <v>14313.04</v>
      </c>
    </row>
    <row r="17" spans="2:14" ht="48" customHeight="1" x14ac:dyDescent="0.25">
      <c r="B17" s="137"/>
      <c r="C17" s="137"/>
      <c r="D17" s="129"/>
      <c r="E17" s="25" t="s">
        <v>468</v>
      </c>
      <c r="F17" s="6">
        <f t="shared" ref="F17:G17" si="5">SUM(F20+F26+F44)</f>
        <v>12837</v>
      </c>
      <c r="G17" s="6">
        <f t="shared" si="5"/>
        <v>2354.8000000000002</v>
      </c>
      <c r="H17" s="6">
        <f>SUM(H20+H26+H44)</f>
        <v>19850</v>
      </c>
      <c r="I17" s="6">
        <f>SUM(I20+I26+I44)</f>
        <v>48985.5</v>
      </c>
      <c r="J17" s="6">
        <f>SUM(J20+J26+J44)</f>
        <v>6368.8</v>
      </c>
      <c r="K17" s="6">
        <f>SUM(K20+K26+K44)</f>
        <v>11905.5</v>
      </c>
      <c r="L17" s="6">
        <f t="shared" ref="L17:N17" si="6">SUM(L20+L26+L44)</f>
        <v>13951.7</v>
      </c>
      <c r="M17" s="6">
        <f t="shared" ref="M17" si="7">SUM(M20+M26+M44)</f>
        <v>4763.8</v>
      </c>
      <c r="N17" s="6">
        <f t="shared" si="6"/>
        <v>4763.8</v>
      </c>
    </row>
    <row r="18" spans="2:14" ht="30.75" customHeight="1" x14ac:dyDescent="0.25">
      <c r="B18" s="133" t="s">
        <v>441</v>
      </c>
      <c r="C18" s="133" t="s">
        <v>442</v>
      </c>
      <c r="D18" s="64" t="s">
        <v>469</v>
      </c>
      <c r="E18" s="136"/>
      <c r="F18" s="42">
        <f>SUM(F21)</f>
        <v>6667</v>
      </c>
      <c r="G18" s="42">
        <v>4661</v>
      </c>
      <c r="H18" s="42">
        <f t="shared" ref="H18:N18" si="8">SUM(H21)</f>
        <v>4000</v>
      </c>
      <c r="I18" s="42">
        <f t="shared" si="8"/>
        <v>4000</v>
      </c>
      <c r="J18" s="56">
        <f t="shared" ref="J18:M18" si="9">SUM(J21)</f>
        <v>2301.1999999999998</v>
      </c>
      <c r="K18" s="42">
        <f t="shared" si="9"/>
        <v>731.9</v>
      </c>
      <c r="L18" s="42">
        <f t="shared" si="9"/>
        <v>568.29999999999995</v>
      </c>
      <c r="M18" s="42">
        <f t="shared" si="9"/>
        <v>1000</v>
      </c>
      <c r="N18" s="42">
        <f t="shared" si="8"/>
        <v>20</v>
      </c>
    </row>
    <row r="19" spans="2:14" ht="30.75" customHeight="1" x14ac:dyDescent="0.25">
      <c r="B19" s="134"/>
      <c r="C19" s="134"/>
      <c r="D19" s="128" t="s">
        <v>486</v>
      </c>
      <c r="E19" s="25" t="s">
        <v>467</v>
      </c>
      <c r="F19" s="6">
        <v>5280</v>
      </c>
      <c r="G19" s="6">
        <v>4661</v>
      </c>
      <c r="H19" s="6">
        <v>4000</v>
      </c>
      <c r="I19" s="6">
        <v>4000</v>
      </c>
      <c r="J19" s="57">
        <f>J22</f>
        <v>2301.1999999999998</v>
      </c>
      <c r="K19" s="57">
        <f t="shared" ref="K19:N19" si="10">K22</f>
        <v>731.9</v>
      </c>
      <c r="L19" s="57">
        <f t="shared" si="10"/>
        <v>568.29999999999995</v>
      </c>
      <c r="M19" s="57">
        <f t="shared" si="10"/>
        <v>1000</v>
      </c>
      <c r="N19" s="57">
        <f t="shared" si="10"/>
        <v>20</v>
      </c>
    </row>
    <row r="20" spans="2:14" ht="43.15" customHeight="1" x14ac:dyDescent="0.25">
      <c r="B20" s="137"/>
      <c r="C20" s="137"/>
      <c r="D20" s="129"/>
      <c r="E20" s="25" t="s">
        <v>468</v>
      </c>
      <c r="F20" s="6">
        <f t="shared" ref="F20:N20" si="11">SUM(F23)</f>
        <v>1387</v>
      </c>
      <c r="G20" s="6">
        <f t="shared" si="11"/>
        <v>0</v>
      </c>
      <c r="H20" s="6">
        <f t="shared" si="11"/>
        <v>0</v>
      </c>
      <c r="I20" s="6">
        <f t="shared" si="11"/>
        <v>0</v>
      </c>
      <c r="J20" s="6">
        <f t="shared" ref="J20:M20" si="12">SUM(J23)</f>
        <v>0</v>
      </c>
      <c r="K20" s="6">
        <f t="shared" si="12"/>
        <v>0</v>
      </c>
      <c r="L20" s="6">
        <f t="shared" si="12"/>
        <v>0</v>
      </c>
      <c r="M20" s="6">
        <f t="shared" si="12"/>
        <v>0</v>
      </c>
      <c r="N20" s="6">
        <f t="shared" si="11"/>
        <v>0</v>
      </c>
    </row>
    <row r="21" spans="2:14" ht="30.75" customHeight="1" x14ac:dyDescent="0.25">
      <c r="B21" s="133" t="s">
        <v>444</v>
      </c>
      <c r="C21" s="133" t="s">
        <v>443</v>
      </c>
      <c r="D21" s="64" t="s">
        <v>469</v>
      </c>
      <c r="E21" s="136"/>
      <c r="F21" s="42">
        <f>SUM(F22:F23)</f>
        <v>6667</v>
      </c>
      <c r="G21" s="42">
        <f t="shared" ref="G21:N21" si="13">SUM(G22:G23)</f>
        <v>4661</v>
      </c>
      <c r="H21" s="42">
        <f t="shared" si="13"/>
        <v>4000</v>
      </c>
      <c r="I21" s="42">
        <f t="shared" si="13"/>
        <v>4000</v>
      </c>
      <c r="J21" s="42">
        <f t="shared" ref="J21:M21" si="14">SUM(J22:J23)</f>
        <v>2301.1999999999998</v>
      </c>
      <c r="K21" s="42">
        <f t="shared" si="14"/>
        <v>731.9</v>
      </c>
      <c r="L21" s="42">
        <f t="shared" si="14"/>
        <v>568.29999999999995</v>
      </c>
      <c r="M21" s="42">
        <f t="shared" si="14"/>
        <v>1000</v>
      </c>
      <c r="N21" s="42">
        <f t="shared" si="13"/>
        <v>20</v>
      </c>
    </row>
    <row r="22" spans="2:14" ht="30.75" customHeight="1" x14ac:dyDescent="0.25">
      <c r="B22" s="134"/>
      <c r="C22" s="134"/>
      <c r="D22" s="128" t="s">
        <v>486</v>
      </c>
      <c r="E22" s="25" t="s">
        <v>467</v>
      </c>
      <c r="F22" s="6">
        <v>5280</v>
      </c>
      <c r="G22" s="6">
        <v>4661</v>
      </c>
      <c r="H22" s="6">
        <v>4000</v>
      </c>
      <c r="I22" s="6">
        <v>4000</v>
      </c>
      <c r="J22" s="6">
        <v>2301.1999999999998</v>
      </c>
      <c r="K22" s="57">
        <v>731.9</v>
      </c>
      <c r="L22" s="57">
        <v>568.29999999999995</v>
      </c>
      <c r="M22" s="57">
        <v>1000</v>
      </c>
      <c r="N22" s="57">
        <v>20</v>
      </c>
    </row>
    <row r="23" spans="2:14" ht="44.45" customHeight="1" x14ac:dyDescent="0.25">
      <c r="B23" s="137"/>
      <c r="C23" s="137"/>
      <c r="D23" s="129"/>
      <c r="E23" s="25" t="s">
        <v>468</v>
      </c>
      <c r="F23" s="6">
        <v>1387</v>
      </c>
      <c r="G23" s="6">
        <v>0</v>
      </c>
      <c r="H23" s="6">
        <v>0</v>
      </c>
      <c r="I23" s="6">
        <v>0</v>
      </c>
      <c r="J23" s="6">
        <v>0</v>
      </c>
      <c r="K23" s="57">
        <v>0</v>
      </c>
      <c r="L23" s="57">
        <v>0</v>
      </c>
      <c r="M23" s="57">
        <v>0</v>
      </c>
      <c r="N23" s="57">
        <v>0</v>
      </c>
    </row>
    <row r="24" spans="2:14" ht="30.75" customHeight="1" x14ac:dyDescent="0.25">
      <c r="B24" s="133" t="s">
        <v>447</v>
      </c>
      <c r="C24" s="133" t="s">
        <v>446</v>
      </c>
      <c r="D24" s="64" t="s">
        <v>469</v>
      </c>
      <c r="E24" s="136"/>
      <c r="F24" s="42">
        <f>SUM(F27+F30)</f>
        <v>14704</v>
      </c>
      <c r="G24" s="42">
        <f>SUM(G27+G30)</f>
        <v>8820.75</v>
      </c>
      <c r="H24" s="42">
        <f>SUM(H27+H30)</f>
        <v>32546.6</v>
      </c>
      <c r="I24" s="42">
        <f>SUM(I27+I30)</f>
        <v>62193.8</v>
      </c>
      <c r="J24" s="42">
        <f>SUM(J27+J30)+J33+J36</f>
        <v>18697.3</v>
      </c>
      <c r="K24" s="56">
        <f>SUM(K27+K30)+K33+K36+K39</f>
        <v>24863.5</v>
      </c>
      <c r="L24" s="56">
        <f t="shared" ref="L24:N24" si="15">SUM(L27+L30)+L33+L36+L39</f>
        <v>27284.999999999996</v>
      </c>
      <c r="M24" s="56">
        <f t="shared" ref="M24" si="16">SUM(M27+M30)+M33+M36+M39</f>
        <v>11263.8</v>
      </c>
      <c r="N24" s="56">
        <f t="shared" si="15"/>
        <v>11263.8</v>
      </c>
    </row>
    <row r="25" spans="2:14" ht="30.75" customHeight="1" x14ac:dyDescent="0.25">
      <c r="B25" s="134"/>
      <c r="C25" s="134"/>
      <c r="D25" s="128" t="s">
        <v>486</v>
      </c>
      <c r="E25" s="25" t="s">
        <v>467</v>
      </c>
      <c r="F25" s="6">
        <f>SUM(F28+F31)+F34+F37+F40</f>
        <v>3254</v>
      </c>
      <c r="G25" s="6">
        <f t="shared" ref="G25:N25" si="17">SUM(G28+G31)+G34+G37+G40</f>
        <v>6465.95</v>
      </c>
      <c r="H25" s="6">
        <f t="shared" si="17"/>
        <v>12696.6</v>
      </c>
      <c r="I25" s="6">
        <f t="shared" si="17"/>
        <v>13208.3</v>
      </c>
      <c r="J25" s="6">
        <f t="shared" si="17"/>
        <v>12328.5</v>
      </c>
      <c r="K25" s="57">
        <f>SUM(K28+K31)+K34+K37+K40</f>
        <v>12958</v>
      </c>
      <c r="L25" s="57">
        <f>SUM(L28+L31)+L34+L37+L40</f>
        <v>14085.4</v>
      </c>
      <c r="M25" s="57">
        <f t="shared" ref="M25" si="18">SUM(M28+M31)+M34+M37+M40</f>
        <v>6500</v>
      </c>
      <c r="N25" s="57">
        <f t="shared" si="17"/>
        <v>6500</v>
      </c>
    </row>
    <row r="26" spans="2:14" ht="45.6" customHeight="1" x14ac:dyDescent="0.25">
      <c r="B26" s="137"/>
      <c r="C26" s="137"/>
      <c r="D26" s="129"/>
      <c r="E26" s="25" t="s">
        <v>468</v>
      </c>
      <c r="F26" s="6">
        <f>SUM(F29+F32)+F35+F38+F41</f>
        <v>11450</v>
      </c>
      <c r="G26" s="6">
        <f t="shared" ref="G26:I26" si="19">SUM(G29+G32)+G35+G38+G41</f>
        <v>2354.8000000000002</v>
      </c>
      <c r="H26" s="6">
        <f t="shared" si="19"/>
        <v>19850</v>
      </c>
      <c r="I26" s="6">
        <f t="shared" si="19"/>
        <v>48985.5</v>
      </c>
      <c r="J26" s="6">
        <f>SUM(J29+J32)+J35+J38+J41</f>
        <v>6368.8</v>
      </c>
      <c r="K26" s="57">
        <f>SUM(K29+K32)+K35+K38+K41</f>
        <v>11905.5</v>
      </c>
      <c r="L26" s="57">
        <f>SUM(L29+L32)+L35+L38+L41</f>
        <v>13199.6</v>
      </c>
      <c r="M26" s="57">
        <f t="shared" ref="M26" si="20">SUM(M29+M32)+M35+M38+M41</f>
        <v>4763.8</v>
      </c>
      <c r="N26" s="57">
        <f t="shared" ref="N26" si="21">SUM(N29+N32)+N35+N38+N41</f>
        <v>4763.8</v>
      </c>
    </row>
    <row r="27" spans="2:14" ht="30.75" customHeight="1" x14ac:dyDescent="0.25">
      <c r="B27" s="133" t="s">
        <v>454</v>
      </c>
      <c r="C27" s="133" t="s">
        <v>453</v>
      </c>
      <c r="D27" s="64" t="s">
        <v>469</v>
      </c>
      <c r="E27" s="136"/>
      <c r="F27" s="42">
        <f>SUM(F28:F29)</f>
        <v>11450</v>
      </c>
      <c r="G27" s="42">
        <f t="shared" ref="G27:N27" si="22">SUM(G28:G29)</f>
        <v>6904.75</v>
      </c>
      <c r="H27" s="42">
        <f t="shared" si="22"/>
        <v>9735</v>
      </c>
      <c r="I27" s="42">
        <f t="shared" si="22"/>
        <v>9668</v>
      </c>
      <c r="J27" s="42">
        <f t="shared" ref="J27:M27" si="23">SUM(J28:J29)</f>
        <v>10752</v>
      </c>
      <c r="K27" s="56">
        <f t="shared" si="23"/>
        <v>11194</v>
      </c>
      <c r="L27" s="56">
        <f t="shared" si="23"/>
        <v>13222</v>
      </c>
      <c r="M27" s="56">
        <f t="shared" si="23"/>
        <v>9222</v>
      </c>
      <c r="N27" s="56">
        <f t="shared" si="22"/>
        <v>9222</v>
      </c>
    </row>
    <row r="28" spans="2:14" ht="30.75" customHeight="1" x14ac:dyDescent="0.25">
      <c r="B28" s="140"/>
      <c r="C28" s="140"/>
      <c r="D28" s="128" t="s">
        <v>486</v>
      </c>
      <c r="E28" s="25" t="s">
        <v>467</v>
      </c>
      <c r="F28" s="6">
        <v>0</v>
      </c>
      <c r="G28" s="6">
        <v>4549.95</v>
      </c>
      <c r="H28" s="6">
        <v>8456</v>
      </c>
      <c r="I28" s="6">
        <f>8456</f>
        <v>8456</v>
      </c>
      <c r="J28" s="6">
        <v>8458</v>
      </c>
      <c r="K28" s="57">
        <v>8458</v>
      </c>
      <c r="L28" s="57">
        <v>10500</v>
      </c>
      <c r="M28" s="57">
        <v>6500</v>
      </c>
      <c r="N28" s="57">
        <v>6500</v>
      </c>
    </row>
    <row r="29" spans="2:14" ht="46.9" customHeight="1" x14ac:dyDescent="0.25">
      <c r="B29" s="137"/>
      <c r="C29" s="137"/>
      <c r="D29" s="129"/>
      <c r="E29" s="25" t="s">
        <v>468</v>
      </c>
      <c r="F29" s="6">
        <v>11450</v>
      </c>
      <c r="G29" s="6">
        <v>2354.8000000000002</v>
      </c>
      <c r="H29" s="6">
        <v>1279</v>
      </c>
      <c r="I29" s="6">
        <v>1212</v>
      </c>
      <c r="J29" s="6">
        <v>2294</v>
      </c>
      <c r="K29" s="57">
        <v>2736</v>
      </c>
      <c r="L29" s="57">
        <v>2722</v>
      </c>
      <c r="M29" s="57">
        <v>2722</v>
      </c>
      <c r="N29" s="57">
        <v>2722</v>
      </c>
    </row>
    <row r="30" spans="2:14" ht="30.75" customHeight="1" x14ac:dyDescent="0.25">
      <c r="B30" s="133" t="s">
        <v>456</v>
      </c>
      <c r="C30" s="133" t="s">
        <v>455</v>
      </c>
      <c r="D30" s="64" t="s">
        <v>469</v>
      </c>
      <c r="E30" s="136"/>
      <c r="F30" s="42">
        <f>SUM(F31:F32)</f>
        <v>3254</v>
      </c>
      <c r="G30" s="42">
        <f t="shared" ref="G30:N30" si="24">SUM(G31:G32)</f>
        <v>1916</v>
      </c>
      <c r="H30" s="42">
        <f t="shared" si="24"/>
        <v>22811.599999999999</v>
      </c>
      <c r="I30" s="42">
        <f t="shared" si="24"/>
        <v>52525.8</v>
      </c>
      <c r="J30" s="42">
        <f t="shared" ref="J30:M30" si="25">SUM(J31:J32)</f>
        <v>5887</v>
      </c>
      <c r="K30" s="56">
        <f t="shared" si="25"/>
        <v>9979.1</v>
      </c>
      <c r="L30" s="56">
        <f t="shared" si="25"/>
        <v>10336.6</v>
      </c>
      <c r="M30" s="56">
        <f t="shared" si="25"/>
        <v>0</v>
      </c>
      <c r="N30" s="56">
        <f t="shared" si="24"/>
        <v>0</v>
      </c>
    </row>
    <row r="31" spans="2:14" ht="30.75" customHeight="1" x14ac:dyDescent="0.25">
      <c r="B31" s="134"/>
      <c r="C31" s="134"/>
      <c r="D31" s="128" t="s">
        <v>486</v>
      </c>
      <c r="E31" s="25" t="s">
        <v>467</v>
      </c>
      <c r="F31" s="6">
        <v>3254</v>
      </c>
      <c r="G31" s="6">
        <v>1916</v>
      </c>
      <c r="H31" s="6">
        <v>4240.6000000000004</v>
      </c>
      <c r="I31" s="6">
        <f>2372.8+2379.5</f>
        <v>4752.3</v>
      </c>
      <c r="J31" s="6">
        <v>3870.5</v>
      </c>
      <c r="K31" s="57">
        <v>4500</v>
      </c>
      <c r="L31" s="6">
        <v>3585.4</v>
      </c>
      <c r="M31" s="57">
        <v>0</v>
      </c>
      <c r="N31" s="57">
        <v>0</v>
      </c>
    </row>
    <row r="32" spans="2:14" ht="44.45" customHeight="1" x14ac:dyDescent="0.25">
      <c r="B32" s="137"/>
      <c r="C32" s="137"/>
      <c r="D32" s="129"/>
      <c r="E32" s="25" t="s">
        <v>468</v>
      </c>
      <c r="F32" s="6">
        <v>0</v>
      </c>
      <c r="G32" s="6">
        <v>0</v>
      </c>
      <c r="H32" s="6">
        <v>18571</v>
      </c>
      <c r="I32" s="6">
        <f>10937+487+948+21352+4609.5+9440</f>
        <v>47773.5</v>
      </c>
      <c r="J32" s="6">
        <v>2016.5</v>
      </c>
      <c r="K32" s="57">
        <v>5479.1</v>
      </c>
      <c r="L32" s="57">
        <v>6751.2</v>
      </c>
      <c r="M32" s="57">
        <v>0</v>
      </c>
      <c r="N32" s="57">
        <v>0</v>
      </c>
    </row>
    <row r="33" spans="2:19" ht="44.45" customHeight="1" x14ac:dyDescent="0.25">
      <c r="B33" s="55"/>
      <c r="C33" s="133" t="s">
        <v>518</v>
      </c>
      <c r="D33" s="64" t="s">
        <v>469</v>
      </c>
      <c r="E33" s="136"/>
      <c r="F33" s="42">
        <f>SUM(F34:F35)</f>
        <v>0</v>
      </c>
      <c r="G33" s="42">
        <f t="shared" ref="G33:N33" si="26">SUM(G34:G35)</f>
        <v>0</v>
      </c>
      <c r="H33" s="42">
        <f t="shared" si="26"/>
        <v>0</v>
      </c>
      <c r="I33" s="42">
        <f t="shared" si="26"/>
        <v>0</v>
      </c>
      <c r="J33" s="42">
        <f t="shared" si="26"/>
        <v>204</v>
      </c>
      <c r="K33" s="42">
        <f t="shared" si="26"/>
        <v>0</v>
      </c>
      <c r="L33" s="42">
        <f t="shared" si="26"/>
        <v>0</v>
      </c>
      <c r="M33" s="42">
        <f t="shared" ref="M33" si="27">SUM(M34:M35)</f>
        <v>0</v>
      </c>
      <c r="N33" s="42">
        <f t="shared" si="26"/>
        <v>0</v>
      </c>
    </row>
    <row r="34" spans="2:19" ht="44.45" customHeight="1" x14ac:dyDescent="0.25">
      <c r="B34" s="55"/>
      <c r="C34" s="134"/>
      <c r="D34" s="128" t="s">
        <v>486</v>
      </c>
      <c r="E34" s="25" t="s">
        <v>467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S34" s="18" t="s">
        <v>517</v>
      </c>
    </row>
    <row r="35" spans="2:19" ht="44.45" customHeight="1" x14ac:dyDescent="0.25">
      <c r="B35" s="55"/>
      <c r="C35" s="137"/>
      <c r="D35" s="129"/>
      <c r="E35" s="25" t="s">
        <v>468</v>
      </c>
      <c r="F35" s="6">
        <v>0</v>
      </c>
      <c r="G35" s="6">
        <v>0</v>
      </c>
      <c r="H35" s="6">
        <v>0</v>
      </c>
      <c r="I35" s="6">
        <v>0</v>
      </c>
      <c r="J35" s="6">
        <v>204</v>
      </c>
      <c r="K35" s="6">
        <v>0</v>
      </c>
      <c r="L35" s="6">
        <v>0</v>
      </c>
      <c r="M35" s="6">
        <v>0</v>
      </c>
      <c r="N35" s="6">
        <v>0</v>
      </c>
    </row>
    <row r="36" spans="2:19" ht="44.45" customHeight="1" x14ac:dyDescent="0.25">
      <c r="B36" s="55"/>
      <c r="C36" s="133" t="s">
        <v>519</v>
      </c>
      <c r="D36" s="64" t="s">
        <v>469</v>
      </c>
      <c r="E36" s="136"/>
      <c r="F36" s="42">
        <f>SUM(F37:F38)</f>
        <v>0</v>
      </c>
      <c r="G36" s="42">
        <f t="shared" ref="G36:N36" si="28">SUM(G37:G38)</f>
        <v>0</v>
      </c>
      <c r="H36" s="42">
        <f t="shared" si="28"/>
        <v>0</v>
      </c>
      <c r="I36" s="42">
        <f t="shared" si="28"/>
        <v>0</v>
      </c>
      <c r="J36" s="42">
        <f t="shared" si="28"/>
        <v>1854.3</v>
      </c>
      <c r="K36" s="42">
        <f t="shared" si="28"/>
        <v>1508.2</v>
      </c>
      <c r="L36" s="42">
        <f t="shared" si="28"/>
        <v>1684.6</v>
      </c>
      <c r="M36" s="42">
        <f t="shared" ref="M36" si="29">SUM(M37:M38)</f>
        <v>0</v>
      </c>
      <c r="N36" s="42">
        <f t="shared" si="28"/>
        <v>0</v>
      </c>
    </row>
    <row r="37" spans="2:19" ht="44.45" customHeight="1" x14ac:dyDescent="0.25">
      <c r="B37" s="55"/>
      <c r="C37" s="134"/>
      <c r="D37" s="128" t="s">
        <v>486</v>
      </c>
      <c r="E37" s="25" t="s">
        <v>467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</row>
    <row r="38" spans="2:19" ht="44.45" customHeight="1" x14ac:dyDescent="0.25">
      <c r="B38" s="55"/>
      <c r="C38" s="137"/>
      <c r="D38" s="129"/>
      <c r="E38" s="25" t="s">
        <v>468</v>
      </c>
      <c r="F38" s="6">
        <v>0</v>
      </c>
      <c r="G38" s="6">
        <v>0</v>
      </c>
      <c r="H38" s="6">
        <v>0</v>
      </c>
      <c r="I38" s="6">
        <v>0</v>
      </c>
      <c r="J38" s="6">
        <v>1854.3</v>
      </c>
      <c r="K38" s="57">
        <v>1508.2</v>
      </c>
      <c r="L38" s="57">
        <v>1684.6</v>
      </c>
      <c r="M38" s="57">
        <v>0</v>
      </c>
      <c r="N38" s="57">
        <v>0</v>
      </c>
    </row>
    <row r="39" spans="2:19" ht="44.45" customHeight="1" x14ac:dyDescent="0.25">
      <c r="B39" s="55"/>
      <c r="C39" s="133" t="s">
        <v>521</v>
      </c>
      <c r="D39" s="64" t="s">
        <v>469</v>
      </c>
      <c r="E39" s="136"/>
      <c r="F39" s="42">
        <f>SUM(F40:F41)</f>
        <v>0</v>
      </c>
      <c r="G39" s="42">
        <f t="shared" ref="G39:N39" si="30">SUM(G40:G41)</f>
        <v>0</v>
      </c>
      <c r="H39" s="42">
        <f t="shared" si="30"/>
        <v>0</v>
      </c>
      <c r="I39" s="42">
        <f t="shared" si="30"/>
        <v>0</v>
      </c>
      <c r="J39" s="42">
        <f t="shared" si="30"/>
        <v>0</v>
      </c>
      <c r="K39" s="56">
        <f t="shared" si="30"/>
        <v>2182.1999999999998</v>
      </c>
      <c r="L39" s="56">
        <f t="shared" si="30"/>
        <v>2041.8</v>
      </c>
      <c r="M39" s="56">
        <f t="shared" ref="M39" si="31">SUM(M40:M41)</f>
        <v>2041.8</v>
      </c>
      <c r="N39" s="56">
        <f t="shared" si="30"/>
        <v>2041.8</v>
      </c>
    </row>
    <row r="40" spans="2:19" ht="44.45" customHeight="1" x14ac:dyDescent="0.25">
      <c r="B40" s="55"/>
      <c r="C40" s="134"/>
      <c r="D40" s="128" t="s">
        <v>486</v>
      </c>
      <c r="E40" s="25" t="s">
        <v>467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57">
        <v>0</v>
      </c>
      <c r="L40" s="57">
        <v>0</v>
      </c>
      <c r="M40" s="57">
        <v>0</v>
      </c>
      <c r="N40" s="57">
        <v>0</v>
      </c>
    </row>
    <row r="41" spans="2:19" ht="44.45" customHeight="1" x14ac:dyDescent="0.25">
      <c r="B41" s="55"/>
      <c r="C41" s="137"/>
      <c r="D41" s="129"/>
      <c r="E41" s="25" t="s">
        <v>468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57">
        <v>2182.1999999999998</v>
      </c>
      <c r="L41" s="57">
        <v>2041.8</v>
      </c>
      <c r="M41" s="57">
        <v>2041.8</v>
      </c>
      <c r="N41" s="57">
        <v>2041.8</v>
      </c>
    </row>
    <row r="42" spans="2:19" ht="30.75" customHeight="1" x14ac:dyDescent="0.25">
      <c r="B42" s="133" t="s">
        <v>460</v>
      </c>
      <c r="C42" s="133" t="s">
        <v>461</v>
      </c>
      <c r="D42" s="64" t="s">
        <v>469</v>
      </c>
      <c r="E42" s="136"/>
      <c r="F42" s="42">
        <f>SUM(F45)</f>
        <v>4500</v>
      </c>
      <c r="G42" s="42">
        <f t="shared" ref="G42:N42" si="32">SUM(G45)</f>
        <v>8782.9</v>
      </c>
      <c r="H42" s="42">
        <f t="shared" si="32"/>
        <v>9216.5</v>
      </c>
      <c r="I42" s="42">
        <f t="shared" si="32"/>
        <v>11328.87</v>
      </c>
      <c r="J42" s="42">
        <f t="shared" ref="J42:M42" si="33">SUM(J45)</f>
        <v>15287.4</v>
      </c>
      <c r="K42" s="42">
        <f t="shared" si="33"/>
        <v>17222.3</v>
      </c>
      <c r="L42" s="42">
        <f t="shared" si="33"/>
        <v>12258.2</v>
      </c>
      <c r="M42" s="42">
        <f t="shared" si="33"/>
        <v>7793.04</v>
      </c>
      <c r="N42" s="42">
        <f t="shared" si="32"/>
        <v>7793.04</v>
      </c>
    </row>
    <row r="43" spans="2:19" ht="30.75" customHeight="1" x14ac:dyDescent="0.25">
      <c r="B43" s="134"/>
      <c r="C43" s="134"/>
      <c r="D43" s="128" t="s">
        <v>486</v>
      </c>
      <c r="E43" s="25" t="s">
        <v>467</v>
      </c>
      <c r="F43" s="6">
        <f>SUM(F46)</f>
        <v>4500</v>
      </c>
      <c r="G43" s="6">
        <f>SUM(G46)</f>
        <v>8782.9</v>
      </c>
      <c r="H43" s="6">
        <f t="shared" ref="F43:N44" si="34">SUM(H46)</f>
        <v>9216.5</v>
      </c>
      <c r="I43" s="6">
        <f t="shared" si="34"/>
        <v>11328.87</v>
      </c>
      <c r="J43" s="6">
        <f t="shared" ref="J43:M43" si="35">SUM(J46)</f>
        <v>15287.4</v>
      </c>
      <c r="K43" s="6">
        <f t="shared" si="35"/>
        <v>17222.3</v>
      </c>
      <c r="L43" s="6">
        <f t="shared" si="35"/>
        <v>11506.1</v>
      </c>
      <c r="M43" s="6">
        <f t="shared" si="35"/>
        <v>7793.04</v>
      </c>
      <c r="N43" s="6">
        <f t="shared" si="34"/>
        <v>7793.04</v>
      </c>
    </row>
    <row r="44" spans="2:19" ht="45" customHeight="1" x14ac:dyDescent="0.25">
      <c r="B44" s="137"/>
      <c r="C44" s="137"/>
      <c r="D44" s="129"/>
      <c r="E44" s="25" t="s">
        <v>468</v>
      </c>
      <c r="F44" s="6">
        <f t="shared" si="34"/>
        <v>0</v>
      </c>
      <c r="G44" s="6">
        <f t="shared" si="34"/>
        <v>0</v>
      </c>
      <c r="H44" s="6">
        <f t="shared" si="34"/>
        <v>0</v>
      </c>
      <c r="I44" s="6">
        <f t="shared" si="34"/>
        <v>0</v>
      </c>
      <c r="J44" s="6">
        <f t="shared" ref="J44:M44" si="36">SUM(J47)</f>
        <v>0</v>
      </c>
      <c r="K44" s="6">
        <f t="shared" si="36"/>
        <v>0</v>
      </c>
      <c r="L44" s="6">
        <f t="shared" si="36"/>
        <v>752.1</v>
      </c>
      <c r="M44" s="6">
        <f t="shared" si="36"/>
        <v>0</v>
      </c>
      <c r="N44" s="6">
        <f t="shared" si="34"/>
        <v>0</v>
      </c>
    </row>
    <row r="45" spans="2:19" ht="30.75" customHeight="1" x14ac:dyDescent="0.25">
      <c r="B45" s="128" t="s">
        <v>463</v>
      </c>
      <c r="C45" s="128" t="s">
        <v>462</v>
      </c>
      <c r="D45" s="64" t="s">
        <v>469</v>
      </c>
      <c r="E45" s="136"/>
      <c r="F45" s="6">
        <f>SUM(F46:F47)</f>
        <v>4500</v>
      </c>
      <c r="G45" s="6">
        <f t="shared" ref="G45:N45" si="37">SUM(G46:G47)</f>
        <v>8782.9</v>
      </c>
      <c r="H45" s="6">
        <f t="shared" si="37"/>
        <v>9216.5</v>
      </c>
      <c r="I45" s="6">
        <f t="shared" si="37"/>
        <v>11328.87</v>
      </c>
      <c r="J45" s="6">
        <f t="shared" ref="J45:M45" si="38">SUM(J46:J47)</f>
        <v>15287.4</v>
      </c>
      <c r="K45" s="6">
        <f t="shared" si="38"/>
        <v>17222.3</v>
      </c>
      <c r="L45" s="6">
        <f>SUM(L46:L47)</f>
        <v>12258.2</v>
      </c>
      <c r="M45" s="6">
        <f t="shared" si="38"/>
        <v>7793.04</v>
      </c>
      <c r="N45" s="6">
        <f t="shared" si="37"/>
        <v>7793.04</v>
      </c>
    </row>
    <row r="46" spans="2:19" ht="30.75" customHeight="1" x14ac:dyDescent="0.25">
      <c r="B46" s="128"/>
      <c r="C46" s="128"/>
      <c r="D46" s="128" t="s">
        <v>486</v>
      </c>
      <c r="E46" s="25" t="s">
        <v>467</v>
      </c>
      <c r="F46" s="6">
        <v>4500</v>
      </c>
      <c r="G46" s="6">
        <v>8782.9</v>
      </c>
      <c r="H46" s="6">
        <v>9216.5</v>
      </c>
      <c r="I46" s="6">
        <v>11328.87</v>
      </c>
      <c r="J46" s="6">
        <v>15287.4</v>
      </c>
      <c r="K46" s="6">
        <v>17222.3</v>
      </c>
      <c r="L46" s="6">
        <v>11506.1</v>
      </c>
      <c r="M46" s="6">
        <v>7793.04</v>
      </c>
      <c r="N46" s="6">
        <v>7793.04</v>
      </c>
    </row>
    <row r="47" spans="2:19" ht="42" customHeight="1" x14ac:dyDescent="0.25">
      <c r="B47" s="128"/>
      <c r="C47" s="128"/>
      <c r="D47" s="129"/>
      <c r="E47" s="25" t="s">
        <v>468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752.1</v>
      </c>
      <c r="M47" s="6">
        <v>0</v>
      </c>
      <c r="N47" s="6">
        <v>0</v>
      </c>
    </row>
    <row r="48" spans="2:19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  <row r="53" spans="2:2" x14ac:dyDescent="0.25">
      <c r="B53" s="20"/>
    </row>
  </sheetData>
  <mergeCells count="47">
    <mergeCell ref="C33:C35"/>
    <mergeCell ref="B42:B44"/>
    <mergeCell ref="C42:C44"/>
    <mergeCell ref="B45:B47"/>
    <mergeCell ref="C45:C47"/>
    <mergeCell ref="C39:C41"/>
    <mergeCell ref="C36:C38"/>
    <mergeCell ref="B30:B32"/>
    <mergeCell ref="C30:C32"/>
    <mergeCell ref="D31:D32"/>
    <mergeCell ref="B24:B26"/>
    <mergeCell ref="C24:C26"/>
    <mergeCell ref="B27:B29"/>
    <mergeCell ref="C27:C29"/>
    <mergeCell ref="D46:D47"/>
    <mergeCell ref="D43:D44"/>
    <mergeCell ref="D39:E39"/>
    <mergeCell ref="D40:D41"/>
    <mergeCell ref="D45:E45"/>
    <mergeCell ref="D42:E42"/>
    <mergeCell ref="B18:B20"/>
    <mergeCell ref="C18:C20"/>
    <mergeCell ref="D18:E18"/>
    <mergeCell ref="D19:D20"/>
    <mergeCell ref="D21:E21"/>
    <mergeCell ref="B21:B23"/>
    <mergeCell ref="C21:C23"/>
    <mergeCell ref="B10:N10"/>
    <mergeCell ref="B12:B13"/>
    <mergeCell ref="C12:C13"/>
    <mergeCell ref="F12:N12"/>
    <mergeCell ref="B15:B17"/>
    <mergeCell ref="C15:C17"/>
    <mergeCell ref="D15:E15"/>
    <mergeCell ref="D16:D17"/>
    <mergeCell ref="D12:E13"/>
    <mergeCell ref="D14:E14"/>
    <mergeCell ref="D36:E36"/>
    <mergeCell ref="D37:D38"/>
    <mergeCell ref="D22:D23"/>
    <mergeCell ref="D30:E30"/>
    <mergeCell ref="D33:E33"/>
    <mergeCell ref="D34:D35"/>
    <mergeCell ref="D24:E24"/>
    <mergeCell ref="D25:D26"/>
    <mergeCell ref="D27:E27"/>
    <mergeCell ref="D28:D29"/>
  </mergeCells>
  <printOptions horizontalCentered="1"/>
  <pageMargins left="0.39370078740157483" right="0.39370078740157483" top="0.55118110236220474" bottom="0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Паспорт</vt:lpstr>
      <vt:lpstr>Сведения 1</vt:lpstr>
      <vt:lpstr>Информация 2</vt:lpstr>
      <vt:lpstr>Сведения 3</vt:lpstr>
      <vt:lpstr>Финансовое обеспечение 4</vt:lpstr>
      <vt:lpstr>Информация 5</vt:lpstr>
      <vt:lpstr>'Информация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Курилина Ольга Михайловна</cp:lastModifiedBy>
  <cp:lastPrinted>2022-12-09T08:20:49Z</cp:lastPrinted>
  <dcterms:created xsi:type="dcterms:W3CDTF">2016-09-19T12:25:49Z</dcterms:created>
  <dcterms:modified xsi:type="dcterms:W3CDTF">2022-12-14T08:01:46Z</dcterms:modified>
</cp:coreProperties>
</file>