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435"/>
  </bookViews>
  <sheets>
    <sheet name="итог" sheetId="2" r:id="rId1"/>
  </sheets>
  <definedNames>
    <definedName name="_xlnm.Print_Area" localSheetId="0">итог!$A$1:$L$58</definedName>
  </definedNames>
  <calcPr calcId="152511"/>
</workbook>
</file>

<file path=xl/calcChain.xml><?xml version="1.0" encoding="utf-8"?>
<calcChain xmlns="http://schemas.openxmlformats.org/spreadsheetml/2006/main">
  <c r="L41" i="2" l="1"/>
  <c r="L40" i="2"/>
  <c r="F40" i="2"/>
  <c r="G40" i="2"/>
  <c r="H40" i="2"/>
  <c r="I40" i="2"/>
  <c r="J40" i="2"/>
  <c r="K40" i="2"/>
  <c r="L36" i="2"/>
  <c r="L37" i="2"/>
  <c r="L38" i="2"/>
  <c r="L39" i="2"/>
  <c r="L34" i="2" s="1"/>
  <c r="L35" i="2"/>
  <c r="K34" i="2"/>
  <c r="L12" i="2"/>
  <c r="K12" i="2"/>
  <c r="L33" i="2"/>
  <c r="K32" i="2"/>
  <c r="L27" i="2"/>
  <c r="L28" i="2"/>
  <c r="L29" i="2"/>
  <c r="L30" i="2"/>
  <c r="L26" i="2"/>
  <c r="F25" i="2"/>
  <c r="G25" i="2"/>
  <c r="H25" i="2"/>
  <c r="I25" i="2"/>
  <c r="J25" i="2"/>
  <c r="K25" i="2"/>
  <c r="L17" i="2"/>
  <c r="L18" i="2"/>
  <c r="L19" i="2"/>
  <c r="L20" i="2"/>
  <c r="L21" i="2"/>
  <c r="L22" i="2"/>
  <c r="L23" i="2"/>
  <c r="L24" i="2"/>
  <c r="L16" i="2"/>
  <c r="L15" i="2"/>
  <c r="F15" i="2"/>
  <c r="G15" i="2"/>
  <c r="H15" i="2"/>
  <c r="I15" i="2"/>
  <c r="J15" i="2"/>
  <c r="K15" i="2"/>
  <c r="L25" i="2" l="1"/>
  <c r="K48" i="2"/>
  <c r="J48" i="2"/>
  <c r="I48" i="2"/>
  <c r="H48" i="2"/>
  <c r="G48" i="2"/>
  <c r="F48" i="2"/>
  <c r="L45" i="2"/>
  <c r="L44" i="2" s="1"/>
  <c r="K44" i="2"/>
  <c r="J44" i="2"/>
  <c r="I44" i="2"/>
  <c r="H44" i="2"/>
  <c r="G44" i="2"/>
  <c r="F44" i="2"/>
  <c r="F31" i="2" s="1"/>
  <c r="L43" i="2"/>
  <c r="L42" i="2"/>
  <c r="L48" i="2"/>
  <c r="J34" i="2"/>
  <c r="I34" i="2"/>
  <c r="H34" i="2"/>
  <c r="G34" i="2"/>
  <c r="F34" i="2"/>
  <c r="L32" i="2"/>
  <c r="J32" i="2"/>
  <c r="I32" i="2"/>
  <c r="H32" i="2"/>
  <c r="H31" i="2" s="1"/>
  <c r="G32" i="2"/>
  <c r="F32" i="2"/>
  <c r="G31" i="2"/>
  <c r="J12" i="2"/>
  <c r="L14" i="2"/>
  <c r="L13" i="2"/>
  <c r="K13" i="2"/>
  <c r="J13" i="2"/>
  <c r="I13" i="2"/>
  <c r="H13" i="2"/>
  <c r="H12" i="2" s="1"/>
  <c r="H46" i="2" s="1"/>
  <c r="H47" i="2" s="1"/>
  <c r="G13" i="2"/>
  <c r="G12" i="2" s="1"/>
  <c r="G46" i="2" s="1"/>
  <c r="G47" i="2" s="1"/>
  <c r="F13" i="2"/>
  <c r="I12" i="2"/>
  <c r="F12" i="2"/>
  <c r="F46" i="2" l="1"/>
  <c r="F47" i="2" s="1"/>
  <c r="K31" i="2"/>
  <c r="K46" i="2" s="1"/>
  <c r="K47" i="2" s="1"/>
  <c r="J31" i="2"/>
  <c r="J46" i="2" s="1"/>
  <c r="J47" i="2" s="1"/>
  <c r="I31" i="2"/>
  <c r="I46" i="2" s="1"/>
  <c r="I47" i="2" s="1"/>
  <c r="L31" i="2"/>
  <c r="L46" i="2" l="1"/>
  <c r="L47" i="2" s="1"/>
</calcChain>
</file>

<file path=xl/sharedStrings.xml><?xml version="1.0" encoding="utf-8"?>
<sst xmlns="http://schemas.openxmlformats.org/spreadsheetml/2006/main" count="241" uniqueCount="128">
  <si>
    <t>1.</t>
  </si>
  <si>
    <t>№ п/п</t>
  </si>
  <si>
    <t>Мероприятие</t>
  </si>
  <si>
    <t>I.</t>
  </si>
  <si>
    <t>II.</t>
  </si>
  <si>
    <t>Меры по увеличению поступлений налоговых и неналоговых доходов</t>
  </si>
  <si>
    <t>Меры по повышению эффективности расходов</t>
  </si>
  <si>
    <t>Оптимизация расходов на муниципальное управление</t>
  </si>
  <si>
    <t>1.1.</t>
  </si>
  <si>
    <t>Оптимизация расходов на обслуживание муниципального долга</t>
  </si>
  <si>
    <t>Оптимизация бюджетной сети</t>
  </si>
  <si>
    <t>Срок реализации</t>
  </si>
  <si>
    <t>2019 год</t>
  </si>
  <si>
    <t>2020 год</t>
  </si>
  <si>
    <t>Повышение эффективности расходов</t>
  </si>
  <si>
    <t>2.</t>
  </si>
  <si>
    <t>2.1.</t>
  </si>
  <si>
    <t>2.2.</t>
  </si>
  <si>
    <t>2.4.</t>
  </si>
  <si>
    <t>2.5.</t>
  </si>
  <si>
    <t>3.</t>
  </si>
  <si>
    <t>4.</t>
  </si>
  <si>
    <t>3.1.</t>
  </si>
  <si>
    <t>3.2.</t>
  </si>
  <si>
    <t>3.3.</t>
  </si>
  <si>
    <t>3.4.</t>
  </si>
  <si>
    <t>3.5.</t>
  </si>
  <si>
    <t>Ответственный исполнитель</t>
  </si>
  <si>
    <t>Увеличение доходов от платы за наем жилых помещений</t>
  </si>
  <si>
    <t>Обеспечение роста поступлений от реализации программы приватизации</t>
  </si>
  <si>
    <t>Повышение собираемости налоговых и неналоговых доходов</t>
  </si>
  <si>
    <t>Расширение налоговой базы местных бюджетов за счет налогов по специальным налоговым режимам</t>
  </si>
  <si>
    <t>Пересмотр размера корректирующего коэффициента базовой доходности К2, применяемого при расчете единого налога на вмененный доход для отдельных видов деятельности</t>
  </si>
  <si>
    <t>Проведение работы по выявлению неиспользуемого имущества в целях привлечения его в хозяйственный оборот (продажа, сдача в аренду)</t>
  </si>
  <si>
    <t>Организация работы Комиссии по мобилизации налоговых и неналоговых доходов (проведение заседаний не реже 11 раз в год)</t>
  </si>
  <si>
    <t>Мониторинг выполнения главными администраторами доходов бюджета муниципального образования утвержденных прогнозных показателей по администрируемым ими доходам</t>
  </si>
  <si>
    <t>Обеспечение роста поступлений за счет доходов от использования и реализации земельных участков и муниципального имущества</t>
  </si>
  <si>
    <t>Проведение работы по развитию предпринимательства (в том числе в сферах туризма, сельского хозяйства) за счет предоставляемых мер поддержки</t>
  </si>
  <si>
    <t xml:space="preserve">Финансовое управление </t>
  </si>
  <si>
    <t xml:space="preserve">Увеличение неналоговых доходов за счет мобилизации административных штрафов, установление ежегодного норматива по увеличению результатов от деятельности административных комиссий. Анализ результатов деятельности административных комиссий                                                                                                                                         </t>
  </si>
  <si>
    <t>Общий эффект по программе, в т.ч. за счет</t>
  </si>
  <si>
    <t xml:space="preserve">местного бюджета </t>
  </si>
  <si>
    <t>бюджета Республики Карелия</t>
  </si>
  <si>
    <t>Обеспечение роста налоговых и неналоговых доходов Прионежского муниципального района по итогам исполнения бюджета за текущий год по сравнению с уровнем исполнения предыдущего по указанным показателям</t>
  </si>
  <si>
    <t>Оптимизация расходов на укрепление материально-технической базы учреждений за счет местного бюджета</t>
  </si>
  <si>
    <t>Принятие мер технического характера по снижению объемов потребления коммунальных ресурсов учреждениями, за счет средств местного бюджета</t>
  </si>
  <si>
    <t>Использование результатов мониторинга процентных ставок по кредитам кредитных организаций при:
- обосновании цены муниципальных контрактов при проведении аукционов по привлечению кредитов кредитных организаций;
- работе с кредитными организациями по снижению процентных ставок по действующим кредитам, за счет средств местного бюджета</t>
  </si>
  <si>
    <t>Оптимизация режима функционирования дошкольных образовательных организаций, за счет средств бюджета Республики Карелия</t>
  </si>
  <si>
    <t>Организация работы по определению балансовой стоимости имущества без привлечения компаний, оказывающих услуги по оценке, за счет средств местного бюджета</t>
  </si>
  <si>
    <t>План мероприятий по оздоровлению муниципальных финансов</t>
  </si>
  <si>
    <t>Единица измерения</t>
  </si>
  <si>
    <t>тыс. руб.</t>
  </si>
  <si>
    <t>тыс.руб.</t>
  </si>
  <si>
    <t>Увеличение объема расходов учреждений, осуществляемых за счет доходов от внебюджетной деятельности (доходы от оказания платных услуг)</t>
  </si>
  <si>
    <t>2.3.</t>
  </si>
  <si>
    <t>Оптимизация расходов на содержание органов местного самоуправления (сокращение расходов на служебные командировки, материальное обеспечение, транспортное обслуживание органов местного самоуправления) за счет местного бюджета</t>
  </si>
  <si>
    <t>2021 год</t>
  </si>
  <si>
    <t>2022 год</t>
  </si>
  <si>
    <t>2023 год</t>
  </si>
  <si>
    <t>2024 год</t>
  </si>
  <si>
    <t>2019-2024</t>
  </si>
  <si>
    <t>Отдел управления делами</t>
  </si>
  <si>
    <t>Бюджжетный эффект (тыс. руб.)</t>
  </si>
  <si>
    <t>Отдел экономики</t>
  </si>
  <si>
    <t>МУ "ХЭГ"</t>
  </si>
  <si>
    <t>Отдел ЖКХ</t>
  </si>
  <si>
    <t>4.1.</t>
  </si>
  <si>
    <t>Отдел экономики, Отдел архитектуры и управления земельными ресурсами</t>
  </si>
  <si>
    <t xml:space="preserve">Оптимизация численности работников педагогического персонала за счет сокращения ставок заместителя руководителя, оптимизация численности работников обслуживающего и вспомогательного персонала непрофильных специалистов учреждений за счет сокращения ставок сторожей в общеобразовательных учреждениях - 92,93 шт. ед., в дошкольных учреждениях -  85,8 шт. ед., в учреждениях дополнительного образования -10 шт. ед. </t>
  </si>
  <si>
    <t xml:space="preserve">Совершенствование системы закупок для муниципальных нужд (уменьшение начальной максимальной цены контракта, использование механизма совместных закупок, увеличение доли закупок, осуществляемых конкурентными способами, утверждение порядка, предусматривающего направление экономии, сложившейся по итогам закупок, на финансовое обеспечение первоочередных расходных обязательств) </t>
  </si>
  <si>
    <t>%</t>
  </si>
  <si>
    <t>Мероприятия, для которых установлены иные показатели результативности</t>
  </si>
  <si>
    <t>Целевой показатель</t>
  </si>
  <si>
    <t>Механизм реализации</t>
  </si>
  <si>
    <t>Мероприятия по сокращению (предупреждению образования) просроченной дебиторской и просроченной кредиторской задолженности</t>
  </si>
  <si>
    <t>да/нет</t>
  </si>
  <si>
    <t>да</t>
  </si>
  <si>
    <t>не менее чем на 20</t>
  </si>
  <si>
    <t xml:space="preserve">снижение (отсутствие) просроченной дебиторской задолженности по сравнению с уровнем предыдущего года </t>
  </si>
  <si>
    <t>не менее чем на 10</t>
  </si>
  <si>
    <t>прирост просроченной дебиторской задолженности</t>
  </si>
  <si>
    <t>контроль за заключением муниципальными казенными учреждениями  муниципальных договоров (контрактов) в пределах доведенных лимитов бюджетных обязательств</t>
  </si>
  <si>
    <t>отсутствие просроченной кредиторской задолженности  муниципальных казенных учреждений</t>
  </si>
  <si>
    <t xml:space="preserve">контроль за выполнением планов финансово-хозяйственной деятельности муниципальными бюджетными и автономными учреждениями </t>
  </si>
  <si>
    <t>отсутствие просроченной кредиторской задолженности  муниципальных бюджетных и автономных учреждений</t>
  </si>
  <si>
    <t>Анализ состояния просроченной дебиторской и просроченной кредиторской задолженности</t>
  </si>
  <si>
    <t xml:space="preserve">инвентаризация дебиторской и кредиторской задолженности </t>
  </si>
  <si>
    <t xml:space="preserve">подготовка предложений о снижении (отсутствию) дебиторской, кредиторской задолженности </t>
  </si>
  <si>
    <t>1.2.</t>
  </si>
  <si>
    <t>Сокращение просроченной дебиторской и просроченной кредиторской задолженности</t>
  </si>
  <si>
    <t>1.3.</t>
  </si>
  <si>
    <t>Предупреждение образования просроченной дебиторской и просроченной кредиторской задолженности</t>
  </si>
  <si>
    <t>Итого 2019-2024 годы</t>
  </si>
  <si>
    <t>Х</t>
  </si>
  <si>
    <t xml:space="preserve">определение условий предоставления межбюджетных трансфертов бюджетам поселений из бюджета муниципального района с учетом обеспечения органами местного самоуправления поселений мероприятий, направленных на погашение просроченной дебиторской и просроченной кредиторской задолженности </t>
  </si>
  <si>
    <t>реализация соглашений с органами местного самоуправления – получателями дотаций на выравнивание бюджетной обеспеченности сельских поселений, предусматривающих обязательства по сокращению (отсутствию) просроченной дебиторской и просроченной кредиторской задолженности</t>
  </si>
  <si>
    <t xml:space="preserve">принятие мер, обеспечивающих снижение просроченной дебиторской и просроченной кредиторской задолженности в отношении муниципальных учреждений при организации исполнения местного бюджета </t>
  </si>
  <si>
    <t>Администрации Прионежского муниципального района</t>
  </si>
  <si>
    <t>Отдел образования и социального развития, МУ"ЦБ №1", руководители учреждений</t>
  </si>
  <si>
    <t>контроль за сроками уплаты доходов, администрируемых органами местного самоуправления  (казенными учреждениями, находящимися в их ведении) и сроками выполнения планов, графиков предоставления муниципальных услуг (работ); принятие решения об осуществлении отдельных закупок, товаров, работ и услуг путем заключения договоров (муниципальных контрактов) без включения в них условия об авансовом платеже; контроль подтверждения поступающих доходов</t>
  </si>
  <si>
    <t>Приложение к постановлению</t>
  </si>
  <si>
    <t>Отдел экономики, Отдел архитектуры и управления земельными ресурсами, Отдел управления делами</t>
  </si>
  <si>
    <t>2.6.</t>
  </si>
  <si>
    <t xml:space="preserve"> Отдел архитектуры и управления земельными ресурсами</t>
  </si>
  <si>
    <t>2022-2024</t>
  </si>
  <si>
    <t>2.7.</t>
  </si>
  <si>
    <t>Внесение изменений в схему рекламных конструкций</t>
  </si>
  <si>
    <t>2.8.</t>
  </si>
  <si>
    <t>Снос незаконно установленных рекламных конструкций</t>
  </si>
  <si>
    <t>2.9.</t>
  </si>
  <si>
    <t>Проведение аукциона по продаже права аренды размещения рекламной конструкции</t>
  </si>
  <si>
    <t xml:space="preserve">Оптимизация сети муниципальных учреждений и преобразование их в иные организационно-правовые формы, за счет изменения типа учреждения </t>
  </si>
  <si>
    <t>МУ"ЦБ №1"</t>
  </si>
  <si>
    <t>МУ "ЦБ №1", Финансовое управление Прионежского муниципального района</t>
  </si>
  <si>
    <t>Финансовое управление Прионежского муниципального района</t>
  </si>
  <si>
    <t>принятие правового акта по вопросам предоставления межбюджетных трансфертов бюджетам поселений из бюджета муниципального района с учетом обеспечения органами местного самоуправления поселений мероприятий, направленных на погашение просроченной дебиторской и просроченной кредиторской задолженности</t>
  </si>
  <si>
    <t>МУ "ЦБ №1", руководители учреждений, Финансовое управление Прионежского муниципального района</t>
  </si>
  <si>
    <t>снижение (отсутствие) просроченной кредиторской задолженности по сравнению с уровнем предыдущего года</t>
  </si>
  <si>
    <t>не менее чем на 15</t>
  </si>
  <si>
    <t>Администрация Прионежского муниципального района, руководители учреждений, МУ "ЦБ №1", Финансовое управление Прионежского муниципального района</t>
  </si>
  <si>
    <t>Повышение эффективности претензионно-исковой работы по взысканию задолженности по арендной плате за земельные участки, государственная собственность на которые не разграничена, и имущество, находящееся в муниципальной собственности: 
- инвентаризация задолженности по арендной плате в целях определения реальной суммы долгов по действующим договорам аренды, выявления безнадежной к взысканию задолженности;
- проведение работы по взысканию задолженности по арендной плате за использование муниципального имущества и земельных участков  (предъявление претензий арендаторам, направление исковых заявлений, принудительное расторжение договоров аренды и выселение должников из занимаемых ими муниципальных помещений и т.д.);
- ведение реестра исполнительных документов по взысканию задолженности в бюджет за использование муниципального имущества, проведение ежеквартальной сверки результатов взыскания с территориальными органами Федеральной службы судебных приставов. Принятие решений о направлении исков об обеспечительных мерах в рамках исковой работы по взысканию задолженности через суд</t>
  </si>
  <si>
    <t>Прионежского муниципального района на 2019-2024 годы</t>
  </si>
  <si>
    <t>Приложение № 1</t>
  </si>
  <si>
    <t>к Программе оздоровления муниципальных финансов</t>
  </si>
  <si>
    <t>Активизации работы по проведению торгов по продаже права на заключение договоров аренды муниципального имущества и земельных участков, находящихся в муниципальной собственности</t>
  </si>
  <si>
    <t>Выявление земельных участков, расположенных вдоль автомобильных дорог, с неразграниченным правом собственности для дальнейшей сдачи мест под размещение рекламных конструкций</t>
  </si>
  <si>
    <t xml:space="preserve"> Отдел архитектуры и управления земельными ресурсами, Отдел экономики</t>
  </si>
  <si>
    <t>от "10" ноября 2023 года № 1115</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</si>
</sst>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4"/>
      <name val="Times New Roman"/>
      <family val="1"/>
      <charset val="204"/>
    </font>
    <font>
      <b/>
      <sz val="14"/>
      <name val="Times New Roman"/>
      <family val="1"/>
      <charset val="204"/>
    </font>
    <font>
      <sz val="10"/>
      <name val="Arial"/>
      <family val="2"/>
      <charset val="204"/>
    </font>
    <font>
      <b/>
      <sz val="16"/>
      <name val="Times New Roman"/>
      <family val="1"/>
      <charset val="204"/>
    </font>
    <font>
      <sz val="14"/>
      <name val="Calibri"/>
      <family val="2"/>
      <scheme val="minor"/>
    </font>
    <font>
      <sz val="16"/>
      <name val="Times New Roman"/>
      <family val="1"/>
      <charset val="204"/>
    </font>
    <font>
      <sz val="14"/>
      <color theme="1"/>
      <name val="Times New Roman"/>
      <family val="1"/>
      <charset val="204"/>
    </font>
    <font>
      <sz val="14"/>
      <color rgb="FF000000"/>
      <name val="Times New Roman"/>
      <family val="1"/>
      <charset val="204"/>
    </font>
    <font>
      <sz val="16"/>
      <name val="Calibri"/>
      <family val="2"/>
      <scheme val="minor"/>
    </font>
    <font>
      <sz val="10"/>
      <name val="Times New Roman"/>
      <family val="1"/>
      <charset val="204"/>
    </font>
    <font>
      <sz val="12"/>
      <name val="Times New Roman"/>
      <family val="1"/>
      <charset val="204"/>
    </font>
    <font>
      <b/>
      <sz val="20"/>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s>
  <borders count="2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top/>
      <bottom/>
      <diagonal/>
    </border>
    <border>
      <left style="medium">
        <color indexed="64"/>
      </left>
      <right/>
      <top style="thin">
        <color auto="1"/>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style="thin">
        <color auto="1"/>
      </right>
      <top/>
      <bottom style="medium">
        <color indexed="64"/>
      </bottom>
      <diagonal/>
    </border>
  </borders>
  <cellStyleXfs count="4">
    <xf numFmtId="0" fontId="0" fillId="0" borderId="0"/>
    <xf numFmtId="0" fontId="2" fillId="0" borderId="0"/>
    <xf numFmtId="0" fontId="5" fillId="0" borderId="0"/>
    <xf numFmtId="0" fontId="1" fillId="0" borderId="0"/>
  </cellStyleXfs>
  <cellXfs count="105">
    <xf numFmtId="0" fontId="0" fillId="0" borderId="0" xfId="0"/>
    <xf numFmtId="0" fontId="3" fillId="2" borderId="0" xfId="0" applyFont="1" applyFill="1" applyAlignment="1">
      <alignment horizontal="justify" vertical="center" wrapText="1"/>
    </xf>
    <xf numFmtId="0" fontId="3"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4" fillId="2" borderId="0" xfId="0" applyFont="1" applyFill="1" applyAlignment="1">
      <alignment horizontal="center" vertical="center" wrapText="1"/>
    </xf>
    <xf numFmtId="0" fontId="3" fillId="2"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3" fillId="0" borderId="0" xfId="0" applyFont="1" applyFill="1" applyAlignment="1">
      <alignment horizontal="center" vertical="center" wrapText="1"/>
    </xf>
    <xf numFmtId="16" fontId="3"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top" wrapText="1"/>
    </xf>
    <xf numFmtId="0" fontId="6" fillId="4" borderId="1" xfId="0" applyFont="1" applyFill="1" applyBorder="1" applyAlignment="1">
      <alignment horizontal="center" vertical="center" wrapText="1"/>
    </xf>
    <xf numFmtId="0" fontId="6" fillId="3" borderId="0" xfId="0" applyFont="1" applyFill="1" applyAlignment="1">
      <alignment horizontal="center" vertical="center" wrapText="1"/>
    </xf>
    <xf numFmtId="0" fontId="8" fillId="3" borderId="0" xfId="0" applyFont="1" applyFill="1" applyAlignment="1">
      <alignment horizontal="center" vertical="center" wrapText="1"/>
    </xf>
    <xf numFmtId="0" fontId="4" fillId="2" borderId="6"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12" fillId="2" borderId="0" xfId="0" applyFont="1" applyFill="1" applyAlignment="1">
      <alignment horizontal="left" vertical="center" wrapText="1"/>
    </xf>
    <xf numFmtId="0" fontId="10" fillId="0" borderId="1" xfId="0" applyFont="1" applyFill="1" applyBorder="1" applyAlignment="1">
      <alignment horizontal="justify" vertical="center" wrapText="1"/>
    </xf>
    <xf numFmtId="0" fontId="3" fillId="0" borderId="1" xfId="0" applyFont="1" applyFill="1" applyBorder="1" applyAlignment="1">
      <alignment horizontal="left" vertical="top" wrapText="1"/>
    </xf>
    <xf numFmtId="0" fontId="9" fillId="0" borderId="1" xfId="3" applyFont="1" applyFill="1" applyBorder="1" applyAlignment="1">
      <alignment vertical="center" wrapText="1"/>
    </xf>
    <xf numFmtId="0" fontId="3" fillId="0" borderId="1" xfId="0" applyFont="1" applyFill="1" applyBorder="1" applyAlignment="1">
      <alignment horizontal="justify" vertical="center" wrapText="1"/>
    </xf>
    <xf numFmtId="49" fontId="3"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2" fontId="3" fillId="0" borderId="1"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3" fontId="6" fillId="4" borderId="1" xfId="0" applyNumberFormat="1" applyFont="1" applyFill="1" applyBorder="1" applyAlignment="1">
      <alignment horizontal="center" vertical="center" wrapText="1"/>
    </xf>
    <xf numFmtId="3" fontId="4" fillId="3"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2" borderId="3" xfId="0" applyFont="1" applyFill="1" applyBorder="1" applyAlignment="1">
      <alignment horizontal="justify" vertical="center" wrapText="1"/>
    </xf>
    <xf numFmtId="3" fontId="4" fillId="2" borderId="3" xfId="0" applyNumberFormat="1" applyFont="1" applyFill="1" applyBorder="1" applyAlignment="1">
      <alignment horizontal="center" vertical="center" wrapText="1"/>
    </xf>
    <xf numFmtId="0" fontId="9" fillId="0" borderId="1" xfId="0" applyFont="1" applyBorder="1" applyAlignment="1">
      <alignment vertical="top" wrapText="1"/>
    </xf>
    <xf numFmtId="0" fontId="9" fillId="0" borderId="1" xfId="0" applyFont="1" applyBorder="1" applyAlignment="1">
      <alignment horizontal="center" vertical="top"/>
    </xf>
    <xf numFmtId="0" fontId="9" fillId="0" borderId="9" xfId="0" applyFont="1" applyBorder="1" applyAlignment="1">
      <alignment horizontal="center" vertical="top"/>
    </xf>
    <xf numFmtId="0" fontId="9" fillId="0" borderId="1" xfId="0" applyFont="1" applyFill="1" applyBorder="1" applyAlignment="1">
      <alignment vertical="top" wrapText="1"/>
    </xf>
    <xf numFmtId="9" fontId="3" fillId="0" borderId="1" xfId="0" applyNumberFormat="1" applyFont="1" applyFill="1" applyBorder="1" applyAlignment="1">
      <alignment horizontal="center" vertical="top" wrapText="1"/>
    </xf>
    <xf numFmtId="9" fontId="3" fillId="0" borderId="9" xfId="0" applyNumberFormat="1" applyFont="1" applyFill="1" applyBorder="1" applyAlignment="1">
      <alignment horizontal="center" vertical="top" wrapText="1"/>
    </xf>
    <xf numFmtId="0" fontId="9" fillId="0" borderId="1" xfId="0" applyFont="1" applyFill="1" applyBorder="1" applyAlignment="1">
      <alignment horizontal="left" vertical="top" wrapText="1"/>
    </xf>
    <xf numFmtId="0" fontId="9" fillId="0" borderId="10" xfId="0" applyFont="1" applyBorder="1" applyAlignment="1">
      <alignment vertical="top" wrapText="1"/>
    </xf>
    <xf numFmtId="0" fontId="9" fillId="0" borderId="10" xfId="0" applyFont="1" applyBorder="1" applyAlignment="1">
      <alignment horizontal="center" vertical="top" wrapText="1"/>
    </xf>
    <xf numFmtId="0" fontId="9" fillId="0" borderId="10" xfId="0" applyFont="1" applyFill="1" applyBorder="1" applyAlignment="1">
      <alignment horizontal="left" vertical="top" wrapText="1"/>
    </xf>
    <xf numFmtId="0" fontId="9" fillId="0" borderId="10" xfId="0" applyFont="1" applyBorder="1" applyAlignment="1">
      <alignment horizontal="center" vertical="top"/>
    </xf>
    <xf numFmtId="0" fontId="9" fillId="0" borderId="11" xfId="0" applyFont="1" applyBorder="1" applyAlignment="1">
      <alignment horizontal="center" vertical="top"/>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9" fillId="0" borderId="21" xfId="0" applyFont="1" applyBorder="1" applyAlignment="1">
      <alignment vertical="top" wrapText="1"/>
    </xf>
    <xf numFmtId="0" fontId="9" fillId="0" borderId="21" xfId="0" applyFont="1" applyBorder="1" applyAlignment="1">
      <alignment horizontal="center" vertical="top" wrapText="1"/>
    </xf>
    <xf numFmtId="0" fontId="9" fillId="0" borderId="21" xfId="0" applyFont="1" applyBorder="1" applyAlignment="1">
      <alignment horizontal="center" vertical="top"/>
    </xf>
    <xf numFmtId="0" fontId="9" fillId="0" borderId="22" xfId="0" applyFont="1" applyBorder="1" applyAlignment="1">
      <alignment horizontal="center" vertical="top"/>
    </xf>
    <xf numFmtId="0" fontId="4" fillId="2" borderId="23"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13" fillId="2" borderId="0" xfId="0" applyFont="1" applyFill="1" applyAlignment="1">
      <alignment vertical="center" wrapText="1"/>
    </xf>
    <xf numFmtId="0" fontId="3" fillId="2" borderId="0" xfId="0" applyFont="1" applyFill="1" applyAlignment="1">
      <alignment vertical="center" wrapText="1"/>
    </xf>
    <xf numFmtId="0" fontId="4" fillId="3"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3" borderId="6" xfId="0" applyFont="1" applyFill="1" applyBorder="1" applyAlignment="1">
      <alignment horizontal="left" vertical="center" wrapText="1"/>
    </xf>
    <xf numFmtId="0" fontId="6" fillId="4" borderId="5" xfId="0" applyFont="1" applyFill="1" applyBorder="1" applyAlignment="1">
      <alignment horizontal="left" vertical="center" wrapText="1"/>
    </xf>
    <xf numFmtId="0" fontId="9" fillId="0" borderId="1" xfId="0" applyFont="1" applyBorder="1" applyAlignment="1">
      <alignment horizontal="left" vertical="top" wrapText="1"/>
    </xf>
    <xf numFmtId="0" fontId="9" fillId="0" borderId="1" xfId="0" applyFont="1" applyBorder="1" applyAlignment="1">
      <alignment horizontal="center" vertical="top" wrapText="1"/>
    </xf>
    <xf numFmtId="0" fontId="6" fillId="4" borderId="1" xfId="0" applyFont="1" applyFill="1" applyBorder="1" applyAlignment="1">
      <alignment horizontal="left" vertical="center" wrapText="1"/>
    </xf>
    <xf numFmtId="0" fontId="10" fillId="0" borderId="1" xfId="0" applyFont="1" applyFill="1" applyBorder="1" applyAlignment="1">
      <alignment wrapText="1"/>
    </xf>
    <xf numFmtId="0" fontId="3" fillId="0" borderId="6" xfId="0" applyFont="1" applyFill="1" applyBorder="1" applyAlignment="1">
      <alignment horizontal="center" vertical="center" wrapText="1"/>
    </xf>
    <xf numFmtId="0" fontId="9" fillId="0" borderId="1" xfId="0" applyFont="1" applyFill="1" applyBorder="1" applyAlignment="1">
      <alignment horizontal="center" vertical="top" wrapText="1"/>
    </xf>
    <xf numFmtId="0" fontId="13" fillId="0" borderId="0" xfId="0" applyFont="1" applyFill="1" applyAlignment="1">
      <alignment horizontal="left" vertical="center" wrapText="1"/>
    </xf>
    <xf numFmtId="0" fontId="6" fillId="0" borderId="0" xfId="0" applyFont="1" applyFill="1" applyAlignment="1">
      <alignment horizontal="center" vertical="center" wrapText="1"/>
    </xf>
    <xf numFmtId="0" fontId="11" fillId="0" borderId="0" xfId="0" applyFont="1" applyFill="1" applyAlignment="1">
      <alignment wrapText="1"/>
    </xf>
    <xf numFmtId="0" fontId="7" fillId="0" borderId="0" xfId="0" applyFont="1" applyFill="1" applyAlignment="1">
      <alignment wrapText="1"/>
    </xf>
    <xf numFmtId="0" fontId="9" fillId="0" borderId="13" xfId="0" applyFont="1" applyFill="1" applyBorder="1" applyAlignment="1">
      <alignment horizontal="center" vertical="top"/>
    </xf>
    <xf numFmtId="0" fontId="9" fillId="0" borderId="14" xfId="0" applyFont="1" applyFill="1" applyBorder="1" applyAlignment="1">
      <alignment horizontal="center" vertical="top"/>
    </xf>
    <xf numFmtId="0" fontId="9" fillId="0" borderId="1" xfId="0" applyFont="1" applyBorder="1" applyAlignment="1">
      <alignment horizontal="left" vertical="top" wrapText="1"/>
    </xf>
    <xf numFmtId="0" fontId="9" fillId="0" borderId="10" xfId="0" applyFont="1" applyBorder="1" applyAlignment="1">
      <alignment horizontal="left" vertical="top" wrapText="1"/>
    </xf>
    <xf numFmtId="0" fontId="9" fillId="0" borderId="3" xfId="0" applyFont="1" applyFill="1" applyBorder="1" applyAlignment="1">
      <alignment horizontal="center" vertical="top" wrapText="1"/>
    </xf>
    <xf numFmtId="0" fontId="9" fillId="0" borderId="25" xfId="0" applyFont="1" applyFill="1" applyBorder="1" applyAlignment="1">
      <alignment horizontal="center" vertical="top" wrapText="1"/>
    </xf>
    <xf numFmtId="0" fontId="3" fillId="2" borderId="0" xfId="0" applyFont="1" applyFill="1" applyAlignment="1">
      <alignment horizontal="right" vertical="center" wrapText="1"/>
    </xf>
    <xf numFmtId="0" fontId="3" fillId="0" borderId="0" xfId="0" applyFont="1" applyFill="1" applyAlignment="1">
      <alignment horizontal="right" vertical="center" wrapText="1"/>
    </xf>
    <xf numFmtId="0" fontId="14" fillId="2" borderId="12"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4" fillId="2" borderId="14"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9" fillId="0" borderId="19" xfId="0" applyFont="1" applyFill="1" applyBorder="1" applyAlignment="1">
      <alignment horizontal="center" vertical="top"/>
    </xf>
    <xf numFmtId="0" fontId="9" fillId="0" borderId="20" xfId="0" applyFont="1" applyBorder="1" applyAlignment="1">
      <alignment horizontal="left" vertical="top" wrapText="1"/>
    </xf>
    <xf numFmtId="0" fontId="9" fillId="0" borderId="7" xfId="0" applyFont="1" applyBorder="1" applyAlignment="1">
      <alignment horizontal="left" vertical="top" wrapText="1"/>
    </xf>
    <xf numFmtId="0" fontId="9" fillId="0" borderId="3" xfId="0" applyFont="1" applyBorder="1" applyAlignment="1">
      <alignment horizontal="left" vertical="top" wrapText="1"/>
    </xf>
    <xf numFmtId="0" fontId="4" fillId="3"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xf numFmtId="0" fontId="8"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4" borderId="4" xfId="0" applyFont="1" applyFill="1" applyBorder="1" applyAlignment="1">
      <alignment horizontal="left" vertical="center" wrapText="1"/>
    </xf>
    <xf numFmtId="0" fontId="6" fillId="4" borderId="5"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3" xfId="0" applyFont="1" applyFill="1" applyBorder="1" applyAlignment="1">
      <alignment horizontal="left" vertical="top" wrapText="1"/>
    </xf>
  </cellXfs>
  <cellStyles count="4">
    <cellStyle name="Обычный" xfId="0" builtinId="0"/>
    <cellStyle name="Обычный 2" xfId="2"/>
    <cellStyle name="Обычный 3" xfId="1"/>
    <cellStyle name="Обычный 4"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8"/>
  <sheetViews>
    <sheetView tabSelected="1" zoomScale="80" zoomScaleNormal="80" zoomScaleSheetLayoutView="80" workbookViewId="0">
      <selection activeCell="H4" sqref="H4"/>
    </sheetView>
  </sheetViews>
  <sheetFormatPr defaultColWidth="9.140625" defaultRowHeight="18.75" x14ac:dyDescent="0.25"/>
  <cols>
    <col min="1" max="1" width="8.5703125" style="2" customWidth="1"/>
    <col min="2" max="2" width="82.85546875" style="1" customWidth="1"/>
    <col min="3" max="3" width="36.5703125" style="1" customWidth="1"/>
    <col min="4" max="4" width="22.5703125" style="1" customWidth="1"/>
    <col min="5" max="5" width="26.140625" style="1" customWidth="1"/>
    <col min="6" max="6" width="14.7109375" style="2" customWidth="1"/>
    <col min="7" max="11" width="12.28515625" style="2" customWidth="1"/>
    <col min="12" max="12" width="13.5703125" style="2" customWidth="1"/>
    <col min="13" max="13" width="9.140625" style="2" customWidth="1"/>
    <col min="14" max="16384" width="9.140625" style="2"/>
  </cols>
  <sheetData>
    <row r="1" spans="1:20" ht="18.75" customHeight="1" x14ac:dyDescent="0.25">
      <c r="A1" s="58"/>
      <c r="B1" s="58"/>
      <c r="C1" s="58"/>
      <c r="D1" s="57"/>
      <c r="E1" s="57"/>
      <c r="F1" s="57"/>
      <c r="G1" s="58"/>
      <c r="H1" s="79" t="s">
        <v>100</v>
      </c>
      <c r="I1" s="79"/>
      <c r="J1" s="79"/>
      <c r="K1" s="79"/>
      <c r="L1" s="79"/>
    </row>
    <row r="2" spans="1:20" ht="17.45" customHeight="1" x14ac:dyDescent="0.25">
      <c r="A2" s="58"/>
      <c r="B2" s="58"/>
      <c r="C2" s="58"/>
      <c r="D2" s="57"/>
      <c r="E2" s="57"/>
      <c r="F2" s="57"/>
      <c r="G2" s="58"/>
      <c r="H2" s="79" t="s">
        <v>97</v>
      </c>
      <c r="I2" s="79"/>
      <c r="J2" s="79"/>
      <c r="K2" s="79"/>
      <c r="L2" s="79"/>
    </row>
    <row r="3" spans="1:20" ht="16.149999999999999" customHeight="1" x14ac:dyDescent="0.25">
      <c r="A3" s="58"/>
      <c r="B3" s="58"/>
      <c r="C3" s="58"/>
      <c r="D3" s="57"/>
      <c r="E3" s="57"/>
      <c r="F3" s="57"/>
      <c r="G3" s="58"/>
      <c r="H3" s="79" t="s">
        <v>127</v>
      </c>
      <c r="I3" s="79"/>
      <c r="J3" s="79"/>
      <c r="K3" s="79"/>
      <c r="L3" s="79"/>
    </row>
    <row r="4" spans="1:20" ht="17.45" customHeight="1" x14ac:dyDescent="0.25">
      <c r="A4" s="58"/>
      <c r="B4" s="58"/>
      <c r="C4" s="58"/>
      <c r="D4" s="57"/>
      <c r="E4" s="57"/>
      <c r="F4" s="57"/>
      <c r="G4" s="58"/>
      <c r="K4" s="57"/>
      <c r="L4" s="57"/>
    </row>
    <row r="5" spans="1:20" ht="17.45" customHeight="1" x14ac:dyDescent="0.25">
      <c r="A5" s="58"/>
      <c r="B5" s="58"/>
      <c r="C5" s="58"/>
      <c r="D5" s="57"/>
      <c r="E5" s="57"/>
      <c r="F5" s="57"/>
      <c r="G5" s="79" t="s">
        <v>122</v>
      </c>
      <c r="H5" s="79"/>
      <c r="I5" s="79"/>
      <c r="J5" s="79"/>
      <c r="K5" s="79"/>
      <c r="L5" s="79"/>
      <c r="O5" s="69"/>
      <c r="P5" s="69"/>
      <c r="Q5" s="69"/>
      <c r="R5" s="69"/>
      <c r="S5" s="69"/>
      <c r="T5" s="69"/>
    </row>
    <row r="6" spans="1:20" ht="17.45" customHeight="1" x14ac:dyDescent="0.25">
      <c r="A6" s="58"/>
      <c r="B6" s="58"/>
      <c r="C6" s="58"/>
      <c r="D6" s="57"/>
      <c r="E6" s="57"/>
      <c r="F6" s="57"/>
      <c r="G6" s="79" t="s">
        <v>123</v>
      </c>
      <c r="H6" s="79"/>
      <c r="I6" s="79"/>
      <c r="J6" s="79"/>
      <c r="K6" s="79"/>
      <c r="L6" s="79"/>
      <c r="O6" s="69"/>
      <c r="P6" s="69"/>
      <c r="Q6" s="69"/>
      <c r="R6" s="69"/>
      <c r="S6" s="69"/>
      <c r="T6" s="69"/>
    </row>
    <row r="7" spans="1:20" ht="17.45" customHeight="1" x14ac:dyDescent="0.25">
      <c r="A7" s="58"/>
      <c r="B7" s="58"/>
      <c r="C7" s="58"/>
      <c r="D7" s="57"/>
      <c r="E7" s="57"/>
      <c r="F7" s="57"/>
      <c r="G7" s="80" t="s">
        <v>121</v>
      </c>
      <c r="H7" s="80"/>
      <c r="I7" s="80"/>
      <c r="J7" s="80"/>
      <c r="K7" s="80"/>
      <c r="L7" s="80"/>
      <c r="O7" s="69"/>
      <c r="P7" s="69"/>
      <c r="Q7" s="69"/>
      <c r="R7" s="69"/>
      <c r="S7" s="69"/>
      <c r="T7" s="69"/>
    </row>
    <row r="8" spans="1:20" x14ac:dyDescent="0.25">
      <c r="A8" s="58"/>
      <c r="B8" s="58"/>
      <c r="C8" s="58"/>
      <c r="D8" s="57"/>
      <c r="E8" s="57"/>
      <c r="F8" s="57"/>
      <c r="G8" s="58"/>
      <c r="K8" s="18"/>
      <c r="L8" s="18"/>
    </row>
    <row r="9" spans="1:20" ht="30" customHeight="1" x14ac:dyDescent="0.25">
      <c r="A9" s="96" t="s">
        <v>49</v>
      </c>
      <c r="B9" s="96"/>
      <c r="C9" s="96"/>
      <c r="D9" s="96"/>
      <c r="E9" s="96"/>
      <c r="F9" s="96"/>
      <c r="G9" s="96"/>
      <c r="H9" s="96"/>
      <c r="I9" s="96"/>
      <c r="J9" s="96"/>
      <c r="K9" s="96"/>
      <c r="L9" s="96"/>
      <c r="M9" s="4"/>
      <c r="N9" s="4"/>
      <c r="O9" s="4"/>
      <c r="P9" s="4"/>
      <c r="Q9" s="4"/>
      <c r="R9" s="4"/>
    </row>
    <row r="10" spans="1:20" s="4" customFormat="1" ht="18.75" customHeight="1" x14ac:dyDescent="0.25">
      <c r="A10" s="97" t="s">
        <v>1</v>
      </c>
      <c r="B10" s="97" t="s">
        <v>2</v>
      </c>
      <c r="C10" s="97" t="s">
        <v>27</v>
      </c>
      <c r="D10" s="97" t="s">
        <v>11</v>
      </c>
      <c r="E10" s="97" t="s">
        <v>50</v>
      </c>
      <c r="F10" s="99" t="s">
        <v>62</v>
      </c>
      <c r="G10" s="99"/>
      <c r="H10" s="99"/>
      <c r="I10" s="99"/>
      <c r="J10" s="99"/>
      <c r="K10" s="99"/>
      <c r="L10" s="99"/>
    </row>
    <row r="11" spans="1:20" s="4" customFormat="1" ht="57" customHeight="1" x14ac:dyDescent="0.25">
      <c r="A11" s="98"/>
      <c r="B11" s="98"/>
      <c r="C11" s="98"/>
      <c r="D11" s="98"/>
      <c r="E11" s="98"/>
      <c r="F11" s="3" t="s">
        <v>12</v>
      </c>
      <c r="G11" s="3" t="s">
        <v>13</v>
      </c>
      <c r="H11" s="3" t="s">
        <v>56</v>
      </c>
      <c r="I11" s="3" t="s">
        <v>57</v>
      </c>
      <c r="J11" s="3" t="s">
        <v>58</v>
      </c>
      <c r="K11" s="3" t="s">
        <v>59</v>
      </c>
      <c r="L11" s="3" t="s">
        <v>92</v>
      </c>
    </row>
    <row r="12" spans="1:20" s="15" customFormat="1" ht="20.25" customHeight="1" x14ac:dyDescent="0.25">
      <c r="A12" s="13" t="s">
        <v>3</v>
      </c>
      <c r="B12" s="100" t="s">
        <v>5</v>
      </c>
      <c r="C12" s="101"/>
      <c r="D12" s="101"/>
      <c r="E12" s="62"/>
      <c r="F12" s="27">
        <f>F13+F15+F25</f>
        <v>25873</v>
      </c>
      <c r="G12" s="27">
        <f t="shared" ref="G12:J12" si="0">G13+G15+G25</f>
        <v>24380</v>
      </c>
      <c r="H12" s="27">
        <f t="shared" si="0"/>
        <v>53079</v>
      </c>
      <c r="I12" s="27">
        <f t="shared" si="0"/>
        <v>35354</v>
      </c>
      <c r="J12" s="27">
        <f t="shared" si="0"/>
        <v>137166.5</v>
      </c>
      <c r="K12" s="27">
        <f>K13+K15+K25</f>
        <v>32285</v>
      </c>
      <c r="L12" s="27">
        <f>L13+L15+L25</f>
        <v>308137.5</v>
      </c>
      <c r="M12" s="14"/>
      <c r="N12" s="14"/>
      <c r="O12" s="14"/>
      <c r="P12" s="14"/>
      <c r="Q12" s="14"/>
      <c r="R12" s="14"/>
    </row>
    <row r="13" spans="1:20" s="10" customFormat="1" ht="18.75" customHeight="1" x14ac:dyDescent="0.25">
      <c r="A13" s="7" t="s">
        <v>0</v>
      </c>
      <c r="B13" s="93" t="s">
        <v>31</v>
      </c>
      <c r="C13" s="94"/>
      <c r="D13" s="95"/>
      <c r="E13" s="61"/>
      <c r="F13" s="28">
        <f>F14</f>
        <v>6680</v>
      </c>
      <c r="G13" s="28">
        <f t="shared" ref="G13:L13" si="1">G14</f>
        <v>6680</v>
      </c>
      <c r="H13" s="28">
        <f t="shared" si="1"/>
        <v>0</v>
      </c>
      <c r="I13" s="28">
        <f t="shared" si="1"/>
        <v>0</v>
      </c>
      <c r="J13" s="28">
        <f t="shared" si="1"/>
        <v>0</v>
      </c>
      <c r="K13" s="28">
        <f t="shared" si="1"/>
        <v>0</v>
      </c>
      <c r="L13" s="28">
        <f t="shared" si="1"/>
        <v>13360</v>
      </c>
      <c r="M13" s="9"/>
      <c r="N13" s="9"/>
      <c r="O13" s="9"/>
      <c r="P13" s="9"/>
      <c r="Q13" s="9"/>
      <c r="R13" s="9"/>
    </row>
    <row r="14" spans="1:20" s="10" customFormat="1" ht="53.45" customHeight="1" x14ac:dyDescent="0.25">
      <c r="A14" s="11" t="s">
        <v>8</v>
      </c>
      <c r="B14" s="6" t="s">
        <v>32</v>
      </c>
      <c r="C14" s="8" t="s">
        <v>63</v>
      </c>
      <c r="D14" s="8" t="s">
        <v>60</v>
      </c>
      <c r="E14" s="8" t="s">
        <v>51</v>
      </c>
      <c r="F14" s="29">
        <v>6680</v>
      </c>
      <c r="G14" s="29">
        <v>6680</v>
      </c>
      <c r="H14" s="29">
        <v>0</v>
      </c>
      <c r="I14" s="29">
        <v>0</v>
      </c>
      <c r="J14" s="29">
        <v>0</v>
      </c>
      <c r="K14" s="29">
        <v>0</v>
      </c>
      <c r="L14" s="29">
        <f>SUM(F14:K14)</f>
        <v>13360</v>
      </c>
      <c r="M14" s="9"/>
      <c r="N14" s="9"/>
      <c r="O14" s="9"/>
      <c r="P14" s="9"/>
      <c r="Q14" s="9"/>
      <c r="R14" s="9"/>
    </row>
    <row r="15" spans="1:20" ht="38.25" customHeight="1" x14ac:dyDescent="0.25">
      <c r="A15" s="7" t="s">
        <v>15</v>
      </c>
      <c r="B15" s="91" t="s">
        <v>36</v>
      </c>
      <c r="C15" s="91"/>
      <c r="D15" s="91"/>
      <c r="E15" s="59"/>
      <c r="F15" s="28">
        <f t="shared" ref="F15:J15" si="2">SUM(F16:F24)</f>
        <v>5068</v>
      </c>
      <c r="G15" s="28">
        <f t="shared" si="2"/>
        <v>3575</v>
      </c>
      <c r="H15" s="28">
        <f t="shared" si="2"/>
        <v>3529</v>
      </c>
      <c r="I15" s="28">
        <f t="shared" si="2"/>
        <v>9444</v>
      </c>
      <c r="J15" s="28">
        <f t="shared" si="2"/>
        <v>5585</v>
      </c>
      <c r="K15" s="28">
        <f>SUM(K16:K24)</f>
        <v>4929</v>
      </c>
      <c r="L15" s="28">
        <f>SUM(L16:L24)</f>
        <v>32130</v>
      </c>
      <c r="M15" s="4"/>
      <c r="N15" s="4"/>
      <c r="O15" s="4"/>
      <c r="P15" s="4"/>
      <c r="Q15" s="4"/>
      <c r="R15" s="4"/>
    </row>
    <row r="16" spans="1:20" ht="18.75" customHeight="1" x14ac:dyDescent="0.25">
      <c r="A16" s="3" t="s">
        <v>16</v>
      </c>
      <c r="B16" s="5" t="s">
        <v>29</v>
      </c>
      <c r="C16" s="8" t="s">
        <v>63</v>
      </c>
      <c r="D16" s="8" t="s">
        <v>60</v>
      </c>
      <c r="E16" s="3" t="s">
        <v>51</v>
      </c>
      <c r="F16" s="30">
        <v>1735</v>
      </c>
      <c r="G16" s="30">
        <v>357</v>
      </c>
      <c r="H16" s="30">
        <v>261</v>
      </c>
      <c r="I16" s="29">
        <v>4700</v>
      </c>
      <c r="J16" s="29">
        <v>500</v>
      </c>
      <c r="K16" s="29">
        <v>500</v>
      </c>
      <c r="L16" s="30">
        <f>SUM(F16:K16)</f>
        <v>8053</v>
      </c>
      <c r="M16" s="4"/>
      <c r="N16" s="4"/>
      <c r="O16" s="4"/>
      <c r="P16" s="4"/>
      <c r="Q16" s="4"/>
      <c r="R16" s="4"/>
    </row>
    <row r="17" spans="1:18" ht="36" customHeight="1" x14ac:dyDescent="0.25">
      <c r="A17" s="3" t="s">
        <v>17</v>
      </c>
      <c r="B17" s="5" t="s">
        <v>33</v>
      </c>
      <c r="C17" s="8" t="s">
        <v>63</v>
      </c>
      <c r="D17" s="8" t="s">
        <v>60</v>
      </c>
      <c r="E17" s="3" t="s">
        <v>51</v>
      </c>
      <c r="F17" s="30">
        <v>392</v>
      </c>
      <c r="G17" s="30">
        <v>145</v>
      </c>
      <c r="H17" s="30">
        <v>160</v>
      </c>
      <c r="I17" s="29">
        <v>0</v>
      </c>
      <c r="J17" s="29">
        <v>0</v>
      </c>
      <c r="K17" s="29">
        <v>0</v>
      </c>
      <c r="L17" s="30">
        <f t="shared" ref="L17:L24" si="3">SUM(F17:K17)</f>
        <v>697</v>
      </c>
      <c r="M17" s="4"/>
      <c r="N17" s="4"/>
      <c r="O17" s="4"/>
      <c r="P17" s="4"/>
      <c r="Q17" s="4"/>
      <c r="R17" s="4"/>
    </row>
    <row r="18" spans="1:18" s="10" customFormat="1" x14ac:dyDescent="0.25">
      <c r="A18" s="8" t="s">
        <v>54</v>
      </c>
      <c r="B18" s="6" t="s">
        <v>28</v>
      </c>
      <c r="C18" s="8" t="s">
        <v>65</v>
      </c>
      <c r="D18" s="8" t="s">
        <v>60</v>
      </c>
      <c r="E18" s="8" t="s">
        <v>52</v>
      </c>
      <c r="F18" s="29">
        <v>240</v>
      </c>
      <c r="G18" s="29">
        <v>252</v>
      </c>
      <c r="H18" s="29">
        <v>265</v>
      </c>
      <c r="I18" s="29">
        <v>277</v>
      </c>
      <c r="J18" s="29">
        <v>291</v>
      </c>
      <c r="K18" s="29">
        <v>306</v>
      </c>
      <c r="L18" s="30">
        <f t="shared" si="3"/>
        <v>1631</v>
      </c>
      <c r="M18" s="9"/>
      <c r="N18" s="9"/>
      <c r="O18" s="9"/>
      <c r="P18" s="9"/>
      <c r="Q18" s="9"/>
      <c r="R18" s="9"/>
    </row>
    <row r="19" spans="1:18" ht="54.75" customHeight="1" x14ac:dyDescent="0.25">
      <c r="A19" s="3" t="s">
        <v>18</v>
      </c>
      <c r="B19" s="12" t="s">
        <v>124</v>
      </c>
      <c r="C19" s="8" t="s">
        <v>67</v>
      </c>
      <c r="D19" s="8" t="s">
        <v>60</v>
      </c>
      <c r="E19" s="3" t="s">
        <v>51</v>
      </c>
      <c r="F19" s="30">
        <v>201</v>
      </c>
      <c r="G19" s="30">
        <v>221</v>
      </c>
      <c r="H19" s="30">
        <v>243</v>
      </c>
      <c r="I19" s="30">
        <v>267</v>
      </c>
      <c r="J19" s="30">
        <v>294</v>
      </c>
      <c r="K19" s="30">
        <v>323</v>
      </c>
      <c r="L19" s="30">
        <f t="shared" si="3"/>
        <v>1549</v>
      </c>
      <c r="M19" s="4"/>
      <c r="N19" s="4"/>
      <c r="O19" s="4"/>
      <c r="P19" s="4"/>
      <c r="Q19" s="4"/>
      <c r="R19" s="4"/>
    </row>
    <row r="20" spans="1:18" s="10" customFormat="1" ht="337.5" customHeight="1" x14ac:dyDescent="0.25">
      <c r="A20" s="8" t="s">
        <v>19</v>
      </c>
      <c r="B20" s="6" t="s">
        <v>120</v>
      </c>
      <c r="C20" s="8" t="s">
        <v>101</v>
      </c>
      <c r="D20" s="8" t="s">
        <v>60</v>
      </c>
      <c r="E20" s="8" t="s">
        <v>51</v>
      </c>
      <c r="F20" s="29">
        <v>2500</v>
      </c>
      <c r="G20" s="29">
        <v>2600</v>
      </c>
      <c r="H20" s="29">
        <v>2600</v>
      </c>
      <c r="I20" s="29">
        <v>2600</v>
      </c>
      <c r="J20" s="29">
        <v>2600</v>
      </c>
      <c r="K20" s="29">
        <v>2600</v>
      </c>
      <c r="L20" s="30">
        <f t="shared" si="3"/>
        <v>15500</v>
      </c>
      <c r="M20" s="9"/>
      <c r="N20" s="9"/>
      <c r="O20" s="9"/>
      <c r="P20" s="9"/>
      <c r="Q20" s="9"/>
      <c r="R20" s="9"/>
    </row>
    <row r="21" spans="1:18" ht="60.75" customHeight="1" x14ac:dyDescent="0.25">
      <c r="A21" s="8" t="s">
        <v>102</v>
      </c>
      <c r="B21" s="6" t="s">
        <v>125</v>
      </c>
      <c r="C21" s="8" t="s">
        <v>126</v>
      </c>
      <c r="D21" s="8" t="s">
        <v>104</v>
      </c>
      <c r="E21" s="8" t="s">
        <v>51</v>
      </c>
      <c r="F21" s="29">
        <v>0</v>
      </c>
      <c r="G21" s="29">
        <v>0</v>
      </c>
      <c r="H21" s="29">
        <v>0</v>
      </c>
      <c r="I21" s="29">
        <v>0</v>
      </c>
      <c r="J21" s="29">
        <v>0</v>
      </c>
      <c r="K21" s="29">
        <v>0</v>
      </c>
      <c r="L21" s="30">
        <f t="shared" si="3"/>
        <v>0</v>
      </c>
      <c r="M21" s="4"/>
      <c r="N21" s="4"/>
      <c r="O21" s="4"/>
      <c r="P21" s="4"/>
      <c r="Q21" s="4"/>
      <c r="R21" s="4"/>
    </row>
    <row r="22" spans="1:18" ht="60" customHeight="1" x14ac:dyDescent="0.25">
      <c r="A22" s="8" t="s">
        <v>105</v>
      </c>
      <c r="B22" s="6" t="s">
        <v>106</v>
      </c>
      <c r="C22" s="8" t="s">
        <v>103</v>
      </c>
      <c r="D22" s="8" t="s">
        <v>104</v>
      </c>
      <c r="E22" s="8" t="s">
        <v>51</v>
      </c>
      <c r="F22" s="29">
        <v>0</v>
      </c>
      <c r="G22" s="29">
        <v>0</v>
      </c>
      <c r="H22" s="29">
        <v>0</v>
      </c>
      <c r="I22" s="29">
        <v>0</v>
      </c>
      <c r="J22" s="29">
        <v>0</v>
      </c>
      <c r="K22" s="29">
        <v>0</v>
      </c>
      <c r="L22" s="30">
        <f t="shared" si="3"/>
        <v>0</v>
      </c>
      <c r="M22" s="4"/>
      <c r="N22" s="4"/>
      <c r="O22" s="4"/>
      <c r="P22" s="4"/>
      <c r="Q22" s="4"/>
      <c r="R22" s="4"/>
    </row>
    <row r="23" spans="1:18" s="10" customFormat="1" x14ac:dyDescent="0.25">
      <c r="A23" s="8" t="s">
        <v>107</v>
      </c>
      <c r="B23" s="6" t="s">
        <v>108</v>
      </c>
      <c r="C23" s="8" t="s">
        <v>63</v>
      </c>
      <c r="D23" s="8" t="s">
        <v>104</v>
      </c>
      <c r="E23" s="8" t="s">
        <v>51</v>
      </c>
      <c r="F23" s="29">
        <v>0</v>
      </c>
      <c r="G23" s="29">
        <v>0</v>
      </c>
      <c r="H23" s="29">
        <v>0</v>
      </c>
      <c r="I23" s="29">
        <v>0</v>
      </c>
      <c r="J23" s="29">
        <v>0</v>
      </c>
      <c r="K23" s="29">
        <v>0</v>
      </c>
      <c r="L23" s="30">
        <f t="shared" si="3"/>
        <v>0</v>
      </c>
      <c r="M23" s="9"/>
      <c r="N23" s="9"/>
      <c r="O23" s="9"/>
      <c r="P23" s="9"/>
      <c r="Q23" s="9"/>
      <c r="R23" s="9"/>
    </row>
    <row r="24" spans="1:18" s="10" customFormat="1" ht="37.5" x14ac:dyDescent="0.25">
      <c r="A24" s="8" t="s">
        <v>109</v>
      </c>
      <c r="B24" s="6" t="s">
        <v>110</v>
      </c>
      <c r="C24" s="8" t="s">
        <v>63</v>
      </c>
      <c r="D24" s="8" t="s">
        <v>104</v>
      </c>
      <c r="E24" s="8" t="s">
        <v>51</v>
      </c>
      <c r="F24" s="29">
        <v>0</v>
      </c>
      <c r="G24" s="29">
        <v>0</v>
      </c>
      <c r="H24" s="29">
        <v>0</v>
      </c>
      <c r="I24" s="29">
        <v>1600</v>
      </c>
      <c r="J24" s="29">
        <v>1900</v>
      </c>
      <c r="K24" s="29">
        <v>1200</v>
      </c>
      <c r="L24" s="30">
        <f t="shared" si="3"/>
        <v>4700</v>
      </c>
      <c r="M24" s="9"/>
      <c r="N24" s="9"/>
      <c r="O24" s="9"/>
      <c r="P24" s="9"/>
      <c r="Q24" s="9"/>
      <c r="R24" s="9"/>
    </row>
    <row r="25" spans="1:18" x14ac:dyDescent="0.25">
      <c r="A25" s="7" t="s">
        <v>20</v>
      </c>
      <c r="B25" s="91" t="s">
        <v>30</v>
      </c>
      <c r="C25" s="91"/>
      <c r="D25" s="91"/>
      <c r="E25" s="59"/>
      <c r="F25" s="28">
        <f t="shared" ref="F25:K25" si="4">SUM(F26:F30)</f>
        <v>14125</v>
      </c>
      <c r="G25" s="28">
        <f t="shared" si="4"/>
        <v>14125</v>
      </c>
      <c r="H25" s="28">
        <f t="shared" si="4"/>
        <v>49550</v>
      </c>
      <c r="I25" s="28">
        <f t="shared" si="4"/>
        <v>25910</v>
      </c>
      <c r="J25" s="28">
        <f t="shared" si="4"/>
        <v>131581.5</v>
      </c>
      <c r="K25" s="28">
        <f t="shared" si="4"/>
        <v>27356</v>
      </c>
      <c r="L25" s="28">
        <f>SUM(L26:L30)</f>
        <v>262647.5</v>
      </c>
      <c r="M25" s="4"/>
      <c r="N25" s="4"/>
      <c r="O25" s="4"/>
      <c r="P25" s="4"/>
      <c r="Q25" s="4"/>
      <c r="R25" s="4"/>
    </row>
    <row r="26" spans="1:18" s="10" customFormat="1" ht="37.5" x14ac:dyDescent="0.25">
      <c r="A26" s="8" t="s">
        <v>22</v>
      </c>
      <c r="B26" s="6" t="s">
        <v>34</v>
      </c>
      <c r="C26" s="8" t="s">
        <v>63</v>
      </c>
      <c r="D26" s="8" t="s">
        <v>60</v>
      </c>
      <c r="E26" s="8" t="s">
        <v>51</v>
      </c>
      <c r="F26" s="29">
        <v>4000</v>
      </c>
      <c r="G26" s="29">
        <v>4000</v>
      </c>
      <c r="H26" s="29">
        <v>5500</v>
      </c>
      <c r="I26" s="29">
        <v>4000</v>
      </c>
      <c r="J26" s="29">
        <v>22800</v>
      </c>
      <c r="K26" s="29">
        <v>4000</v>
      </c>
      <c r="L26" s="29">
        <f>SUM(F26:K26)</f>
        <v>44300</v>
      </c>
      <c r="M26" s="9"/>
      <c r="N26" s="9"/>
      <c r="O26" s="9"/>
      <c r="P26" s="9"/>
      <c r="Q26" s="9"/>
      <c r="R26" s="9"/>
    </row>
    <row r="27" spans="1:18" s="71" customFormat="1" ht="76.5" customHeight="1" x14ac:dyDescent="0.35">
      <c r="A27" s="8" t="s">
        <v>23</v>
      </c>
      <c r="B27" s="21" t="s">
        <v>39</v>
      </c>
      <c r="C27" s="8" t="s">
        <v>61</v>
      </c>
      <c r="D27" s="8" t="s">
        <v>60</v>
      </c>
      <c r="E27" s="8" t="s">
        <v>52</v>
      </c>
      <c r="F27" s="29">
        <v>25</v>
      </c>
      <c r="G27" s="29">
        <v>25</v>
      </c>
      <c r="H27" s="29">
        <v>25</v>
      </c>
      <c r="I27" s="29">
        <v>25</v>
      </c>
      <c r="J27" s="29">
        <v>0.5</v>
      </c>
      <c r="K27" s="29">
        <v>25</v>
      </c>
      <c r="L27" s="29">
        <f t="shared" ref="L27:L30" si="5">SUM(F27:K27)</f>
        <v>125.5</v>
      </c>
      <c r="M27" s="70"/>
      <c r="N27" s="70"/>
      <c r="O27" s="70"/>
      <c r="P27" s="70"/>
      <c r="Q27" s="70"/>
      <c r="R27" s="70"/>
    </row>
    <row r="28" spans="1:18" s="72" customFormat="1" ht="56.25" x14ac:dyDescent="0.3">
      <c r="A28" s="8" t="s">
        <v>24</v>
      </c>
      <c r="B28" s="22" t="s">
        <v>35</v>
      </c>
      <c r="C28" s="8" t="s">
        <v>38</v>
      </c>
      <c r="D28" s="8" t="s">
        <v>60</v>
      </c>
      <c r="E28" s="8" t="s">
        <v>51</v>
      </c>
      <c r="F28" s="29">
        <v>1000</v>
      </c>
      <c r="G28" s="29">
        <v>1000</v>
      </c>
      <c r="H28" s="29">
        <v>1000</v>
      </c>
      <c r="I28" s="29">
        <v>1000</v>
      </c>
      <c r="J28" s="29">
        <v>0</v>
      </c>
      <c r="K28" s="29">
        <v>0</v>
      </c>
      <c r="L28" s="29">
        <f t="shared" si="5"/>
        <v>4000</v>
      </c>
      <c r="M28" s="9"/>
      <c r="N28" s="9"/>
      <c r="O28" s="9"/>
      <c r="P28" s="9"/>
      <c r="Q28" s="9"/>
      <c r="R28" s="9"/>
    </row>
    <row r="29" spans="1:18" s="10" customFormat="1" ht="56.25" x14ac:dyDescent="0.25">
      <c r="A29" s="8" t="s">
        <v>25</v>
      </c>
      <c r="B29" s="19" t="s">
        <v>37</v>
      </c>
      <c r="C29" s="8" t="s">
        <v>63</v>
      </c>
      <c r="D29" s="8" t="s">
        <v>60</v>
      </c>
      <c r="E29" s="8" t="s">
        <v>52</v>
      </c>
      <c r="F29" s="29">
        <v>25</v>
      </c>
      <c r="G29" s="29">
        <v>25</v>
      </c>
      <c r="H29" s="29">
        <v>25</v>
      </c>
      <c r="I29" s="29">
        <v>25</v>
      </c>
      <c r="J29" s="29">
        <v>25</v>
      </c>
      <c r="K29" s="29">
        <v>25</v>
      </c>
      <c r="L29" s="29">
        <f t="shared" si="5"/>
        <v>150</v>
      </c>
    </row>
    <row r="30" spans="1:18" s="10" customFormat="1" ht="75" x14ac:dyDescent="0.25">
      <c r="A30" s="23" t="s">
        <v>26</v>
      </c>
      <c r="B30" s="24" t="s">
        <v>43</v>
      </c>
      <c r="C30" s="8" t="s">
        <v>38</v>
      </c>
      <c r="D30" s="8" t="s">
        <v>60</v>
      </c>
      <c r="E30" s="8" t="s">
        <v>51</v>
      </c>
      <c r="F30" s="29">
        <v>9075</v>
      </c>
      <c r="G30" s="29">
        <v>9075</v>
      </c>
      <c r="H30" s="29">
        <v>43000</v>
      </c>
      <c r="I30" s="29">
        <v>20860</v>
      </c>
      <c r="J30" s="29">
        <v>108756</v>
      </c>
      <c r="K30" s="29">
        <v>23306</v>
      </c>
      <c r="L30" s="29">
        <f t="shared" si="5"/>
        <v>214072</v>
      </c>
    </row>
    <row r="31" spans="1:18" s="10" customFormat="1" ht="20.25" x14ac:dyDescent="0.25">
      <c r="A31" s="13" t="s">
        <v>4</v>
      </c>
      <c r="B31" s="92" t="s">
        <v>6</v>
      </c>
      <c r="C31" s="92"/>
      <c r="D31" s="92"/>
      <c r="E31" s="65"/>
      <c r="F31" s="27">
        <f t="shared" ref="F31:L31" si="6">F32+F34+F40+F44</f>
        <v>9135</v>
      </c>
      <c r="G31" s="27">
        <f t="shared" si="6"/>
        <v>8985</v>
      </c>
      <c r="H31" s="27">
        <f t="shared" si="6"/>
        <v>3290</v>
      </c>
      <c r="I31" s="27">
        <f t="shared" si="6"/>
        <v>16841</v>
      </c>
      <c r="J31" s="27">
        <f t="shared" si="6"/>
        <v>11068</v>
      </c>
      <c r="K31" s="27">
        <f t="shared" si="6"/>
        <v>4219</v>
      </c>
      <c r="L31" s="27">
        <f t="shared" si="6"/>
        <v>53538</v>
      </c>
    </row>
    <row r="32" spans="1:18" s="10" customFormat="1" x14ac:dyDescent="0.25">
      <c r="A32" s="7" t="s">
        <v>0</v>
      </c>
      <c r="B32" s="93" t="s">
        <v>7</v>
      </c>
      <c r="C32" s="94"/>
      <c r="D32" s="95"/>
      <c r="E32" s="61"/>
      <c r="F32" s="28">
        <f>SUM(F33)</f>
        <v>50</v>
      </c>
      <c r="G32" s="28">
        <f t="shared" ref="G32:J32" si="7">SUM(G33)</f>
        <v>50</v>
      </c>
      <c r="H32" s="28">
        <f t="shared" si="7"/>
        <v>50</v>
      </c>
      <c r="I32" s="28">
        <f t="shared" si="7"/>
        <v>50</v>
      </c>
      <c r="J32" s="28">
        <f t="shared" si="7"/>
        <v>0</v>
      </c>
      <c r="K32" s="28">
        <f>SUM(K33)</f>
        <v>50</v>
      </c>
      <c r="L32" s="28">
        <f>SUM(L33)</f>
        <v>250</v>
      </c>
    </row>
    <row r="33" spans="1:12" s="10" customFormat="1" ht="76.5" customHeight="1" x14ac:dyDescent="0.25">
      <c r="A33" s="8" t="s">
        <v>8</v>
      </c>
      <c r="B33" s="6" t="s">
        <v>55</v>
      </c>
      <c r="C33" s="8" t="s">
        <v>38</v>
      </c>
      <c r="D33" s="8" t="s">
        <v>60</v>
      </c>
      <c r="E33" s="25" t="s">
        <v>52</v>
      </c>
      <c r="F33" s="29">
        <v>50</v>
      </c>
      <c r="G33" s="29">
        <v>50</v>
      </c>
      <c r="H33" s="29">
        <v>50</v>
      </c>
      <c r="I33" s="29">
        <v>50</v>
      </c>
      <c r="J33" s="29">
        <v>0</v>
      </c>
      <c r="K33" s="29">
        <v>50</v>
      </c>
      <c r="L33" s="29">
        <f>SUM(F33:K33)</f>
        <v>250</v>
      </c>
    </row>
    <row r="34" spans="1:12" s="10" customFormat="1" x14ac:dyDescent="0.25">
      <c r="A34" s="7" t="s">
        <v>15</v>
      </c>
      <c r="B34" s="91" t="s">
        <v>10</v>
      </c>
      <c r="C34" s="91"/>
      <c r="D34" s="91"/>
      <c r="E34" s="59"/>
      <c r="F34" s="28">
        <f>SUM(F35:F39)</f>
        <v>6495</v>
      </c>
      <c r="G34" s="28">
        <f t="shared" ref="G34:J34" si="8">SUM(G35:G39)</f>
        <v>6495</v>
      </c>
      <c r="H34" s="28">
        <f t="shared" si="8"/>
        <v>800</v>
      </c>
      <c r="I34" s="28">
        <f t="shared" si="8"/>
        <v>11701</v>
      </c>
      <c r="J34" s="28">
        <f t="shared" si="8"/>
        <v>6678</v>
      </c>
      <c r="K34" s="28">
        <f>SUM(K35:K39)</f>
        <v>79</v>
      </c>
      <c r="L34" s="28">
        <f>SUM(L35:L39)</f>
        <v>32248</v>
      </c>
    </row>
    <row r="35" spans="1:12" s="10" customFormat="1" ht="37.5" x14ac:dyDescent="0.25">
      <c r="A35" s="8" t="s">
        <v>16</v>
      </c>
      <c r="B35" s="6" t="s">
        <v>44</v>
      </c>
      <c r="C35" s="8" t="s">
        <v>38</v>
      </c>
      <c r="D35" s="8" t="s">
        <v>60</v>
      </c>
      <c r="E35" s="8" t="s">
        <v>51</v>
      </c>
      <c r="F35" s="29">
        <v>50</v>
      </c>
      <c r="G35" s="29">
        <v>50</v>
      </c>
      <c r="H35" s="29">
        <v>50</v>
      </c>
      <c r="I35" s="29">
        <v>50</v>
      </c>
      <c r="J35" s="29">
        <v>0</v>
      </c>
      <c r="K35" s="29">
        <v>50</v>
      </c>
      <c r="L35" s="29">
        <f>SUM(F35:K35)</f>
        <v>250</v>
      </c>
    </row>
    <row r="36" spans="1:12" s="10" customFormat="1" ht="56.25" x14ac:dyDescent="0.25">
      <c r="A36" s="8" t="s">
        <v>17</v>
      </c>
      <c r="B36" s="6" t="s">
        <v>53</v>
      </c>
      <c r="C36" s="8" t="s">
        <v>38</v>
      </c>
      <c r="D36" s="8" t="s">
        <v>60</v>
      </c>
      <c r="E36" s="8" t="s">
        <v>51</v>
      </c>
      <c r="F36" s="29">
        <v>1000</v>
      </c>
      <c r="G36" s="29">
        <v>1000</v>
      </c>
      <c r="H36" s="29">
        <v>750</v>
      </c>
      <c r="I36" s="29">
        <v>11651</v>
      </c>
      <c r="J36" s="29">
        <v>3778</v>
      </c>
      <c r="K36" s="29">
        <v>29</v>
      </c>
      <c r="L36" s="29">
        <f t="shared" ref="L36:L39" si="9">SUM(F36:K36)</f>
        <v>18208</v>
      </c>
    </row>
    <row r="37" spans="1:12" s="10" customFormat="1" ht="137.25" customHeight="1" x14ac:dyDescent="0.25">
      <c r="A37" s="26" t="s">
        <v>54</v>
      </c>
      <c r="B37" s="6" t="s">
        <v>68</v>
      </c>
      <c r="C37" s="8" t="s">
        <v>98</v>
      </c>
      <c r="D37" s="8" t="s">
        <v>60</v>
      </c>
      <c r="E37" s="8" t="s">
        <v>52</v>
      </c>
      <c r="F37" s="32">
        <v>4895</v>
      </c>
      <c r="G37" s="32">
        <v>4895</v>
      </c>
      <c r="H37" s="29">
        <v>0</v>
      </c>
      <c r="I37" s="29">
        <v>0</v>
      </c>
      <c r="J37" s="29">
        <v>0</v>
      </c>
      <c r="K37" s="29">
        <v>0</v>
      </c>
      <c r="L37" s="29">
        <f t="shared" si="9"/>
        <v>9790</v>
      </c>
    </row>
    <row r="38" spans="1:12" ht="72.75" customHeight="1" x14ac:dyDescent="0.25">
      <c r="A38" s="26" t="s">
        <v>18</v>
      </c>
      <c r="B38" s="6" t="s">
        <v>47</v>
      </c>
      <c r="C38" s="8" t="s">
        <v>98</v>
      </c>
      <c r="D38" s="8" t="s">
        <v>60</v>
      </c>
      <c r="E38" s="8" t="s">
        <v>52</v>
      </c>
      <c r="F38" s="29">
        <v>550</v>
      </c>
      <c r="G38" s="29">
        <v>550</v>
      </c>
      <c r="H38" s="29">
        <v>0</v>
      </c>
      <c r="I38" s="29">
        <v>0</v>
      </c>
      <c r="J38" s="29">
        <v>0</v>
      </c>
      <c r="K38" s="29">
        <v>0</v>
      </c>
      <c r="L38" s="29">
        <f t="shared" si="9"/>
        <v>1100</v>
      </c>
    </row>
    <row r="39" spans="1:12" s="10" customFormat="1" ht="56.25" x14ac:dyDescent="0.3">
      <c r="A39" s="26" t="s">
        <v>19</v>
      </c>
      <c r="B39" s="66" t="s">
        <v>111</v>
      </c>
      <c r="C39" s="8" t="s">
        <v>112</v>
      </c>
      <c r="D39" s="67" t="s">
        <v>104</v>
      </c>
      <c r="E39" s="8" t="s">
        <v>52</v>
      </c>
      <c r="F39" s="29">
        <v>0</v>
      </c>
      <c r="G39" s="29">
        <v>0</v>
      </c>
      <c r="H39" s="29">
        <v>0</v>
      </c>
      <c r="I39" s="29">
        <v>0</v>
      </c>
      <c r="J39" s="29">
        <v>2900</v>
      </c>
      <c r="K39" s="29">
        <v>0</v>
      </c>
      <c r="L39" s="29">
        <f t="shared" si="9"/>
        <v>2900</v>
      </c>
    </row>
    <row r="40" spans="1:12" s="10" customFormat="1" x14ac:dyDescent="0.25">
      <c r="A40" s="7" t="s">
        <v>20</v>
      </c>
      <c r="B40" s="93" t="s">
        <v>14</v>
      </c>
      <c r="C40" s="94"/>
      <c r="D40" s="95"/>
      <c r="E40" s="61"/>
      <c r="F40" s="28">
        <f t="shared" ref="F40:J40" si="10">SUM(F41:F43)</f>
        <v>1090</v>
      </c>
      <c r="G40" s="28">
        <f t="shared" si="10"/>
        <v>1090</v>
      </c>
      <c r="H40" s="28">
        <f t="shared" si="10"/>
        <v>1090</v>
      </c>
      <c r="I40" s="28">
        <f t="shared" si="10"/>
        <v>4090</v>
      </c>
      <c r="J40" s="28">
        <f t="shared" si="10"/>
        <v>4390</v>
      </c>
      <c r="K40" s="28">
        <f>SUM(K41:K43)</f>
        <v>4090</v>
      </c>
      <c r="L40" s="28">
        <f>SUM(L41:L43)</f>
        <v>15840</v>
      </c>
    </row>
    <row r="41" spans="1:12" ht="131.25" x14ac:dyDescent="0.25">
      <c r="A41" s="8" t="s">
        <v>22</v>
      </c>
      <c r="B41" s="6" t="s">
        <v>69</v>
      </c>
      <c r="C41" s="8" t="s">
        <v>64</v>
      </c>
      <c r="D41" s="8" t="s">
        <v>60</v>
      </c>
      <c r="E41" s="8" t="s">
        <v>52</v>
      </c>
      <c r="F41" s="29">
        <v>1000</v>
      </c>
      <c r="G41" s="29">
        <v>1000</v>
      </c>
      <c r="H41" s="29">
        <v>1000</v>
      </c>
      <c r="I41" s="29">
        <v>4000</v>
      </c>
      <c r="J41" s="29">
        <v>4300</v>
      </c>
      <c r="K41" s="29">
        <v>4000</v>
      </c>
      <c r="L41" s="29">
        <f>SUM(F41:K41)</f>
        <v>15300</v>
      </c>
    </row>
    <row r="42" spans="1:12" ht="56.25" x14ac:dyDescent="0.25">
      <c r="A42" s="8" t="s">
        <v>23</v>
      </c>
      <c r="B42" s="6" t="s">
        <v>45</v>
      </c>
      <c r="C42" s="8" t="s">
        <v>38</v>
      </c>
      <c r="D42" s="8" t="s">
        <v>60</v>
      </c>
      <c r="E42" s="8" t="s">
        <v>52</v>
      </c>
      <c r="F42" s="29">
        <v>30</v>
      </c>
      <c r="G42" s="29">
        <v>30</v>
      </c>
      <c r="H42" s="29">
        <v>30</v>
      </c>
      <c r="I42" s="29">
        <v>30</v>
      </c>
      <c r="J42" s="29">
        <v>30</v>
      </c>
      <c r="K42" s="29">
        <v>30</v>
      </c>
      <c r="L42" s="29">
        <f>SUM(F42:K42)</f>
        <v>180</v>
      </c>
    </row>
    <row r="43" spans="1:12" ht="56.25" x14ac:dyDescent="0.25">
      <c r="A43" s="17" t="s">
        <v>24</v>
      </c>
      <c r="B43" s="20" t="s">
        <v>48</v>
      </c>
      <c r="C43" s="8" t="s">
        <v>63</v>
      </c>
      <c r="D43" s="8" t="s">
        <v>60</v>
      </c>
      <c r="E43" s="8" t="s">
        <v>51</v>
      </c>
      <c r="F43" s="29">
        <v>60</v>
      </c>
      <c r="G43" s="29">
        <v>60</v>
      </c>
      <c r="H43" s="29">
        <v>60</v>
      </c>
      <c r="I43" s="29">
        <v>60</v>
      </c>
      <c r="J43" s="29">
        <v>60</v>
      </c>
      <c r="K43" s="29">
        <v>60</v>
      </c>
      <c r="L43" s="30">
        <f>SUM(F43:K43)</f>
        <v>360</v>
      </c>
    </row>
    <row r="44" spans="1:12" x14ac:dyDescent="0.25">
      <c r="A44" s="7" t="s">
        <v>21</v>
      </c>
      <c r="B44" s="91" t="s">
        <v>9</v>
      </c>
      <c r="C44" s="91"/>
      <c r="D44" s="91"/>
      <c r="E44" s="59"/>
      <c r="F44" s="28">
        <f>SUM(F45)</f>
        <v>1500</v>
      </c>
      <c r="G44" s="28">
        <f t="shared" ref="G44:L44" si="11">SUM(G45)</f>
        <v>1350</v>
      </c>
      <c r="H44" s="28">
        <f t="shared" si="11"/>
        <v>1350</v>
      </c>
      <c r="I44" s="28">
        <f t="shared" si="11"/>
        <v>1000</v>
      </c>
      <c r="J44" s="28">
        <f t="shared" si="11"/>
        <v>0</v>
      </c>
      <c r="K44" s="28">
        <f t="shared" si="11"/>
        <v>0</v>
      </c>
      <c r="L44" s="28">
        <f t="shared" si="11"/>
        <v>5200</v>
      </c>
    </row>
    <row r="45" spans="1:12" ht="114" customHeight="1" x14ac:dyDescent="0.25">
      <c r="A45" s="8" t="s">
        <v>66</v>
      </c>
      <c r="B45" s="6" t="s">
        <v>46</v>
      </c>
      <c r="C45" s="8" t="s">
        <v>38</v>
      </c>
      <c r="D45" s="8" t="s">
        <v>60</v>
      </c>
      <c r="E45" s="8" t="s">
        <v>51</v>
      </c>
      <c r="F45" s="29">
        <v>1500</v>
      </c>
      <c r="G45" s="29">
        <v>1350</v>
      </c>
      <c r="H45" s="29">
        <v>1350</v>
      </c>
      <c r="I45" s="29">
        <v>1000</v>
      </c>
      <c r="J45" s="29">
        <v>0</v>
      </c>
      <c r="K45" s="29">
        <v>0</v>
      </c>
      <c r="L45" s="29">
        <f>SUM(F45:K45)</f>
        <v>5200</v>
      </c>
    </row>
    <row r="46" spans="1:12" ht="22.5" customHeight="1" x14ac:dyDescent="0.25">
      <c r="A46" s="102" t="s">
        <v>40</v>
      </c>
      <c r="B46" s="102"/>
      <c r="C46" s="16"/>
      <c r="D46" s="60"/>
      <c r="E46" s="60"/>
      <c r="F46" s="31">
        <f t="shared" ref="F46:L46" si="12">F12+F31</f>
        <v>35008</v>
      </c>
      <c r="G46" s="31">
        <f t="shared" si="12"/>
        <v>33365</v>
      </c>
      <c r="H46" s="31">
        <f t="shared" si="12"/>
        <v>56369</v>
      </c>
      <c r="I46" s="31">
        <f t="shared" si="12"/>
        <v>52195</v>
      </c>
      <c r="J46" s="31">
        <f t="shared" si="12"/>
        <v>148234.5</v>
      </c>
      <c r="K46" s="31">
        <f t="shared" si="12"/>
        <v>36504</v>
      </c>
      <c r="L46" s="31">
        <f t="shared" si="12"/>
        <v>361675.5</v>
      </c>
    </row>
    <row r="47" spans="1:12" x14ac:dyDescent="0.25">
      <c r="A47" s="103" t="s">
        <v>41</v>
      </c>
      <c r="B47" s="103"/>
      <c r="C47" s="60"/>
      <c r="D47" s="60"/>
      <c r="E47" s="60"/>
      <c r="F47" s="31">
        <f>F46-F48</f>
        <v>34458</v>
      </c>
      <c r="G47" s="31">
        <f t="shared" ref="G47:L47" si="13">G46-G48</f>
        <v>32815</v>
      </c>
      <c r="H47" s="31">
        <f t="shared" si="13"/>
        <v>56369</v>
      </c>
      <c r="I47" s="31">
        <f t="shared" si="13"/>
        <v>52195</v>
      </c>
      <c r="J47" s="31">
        <f t="shared" si="13"/>
        <v>148234.5</v>
      </c>
      <c r="K47" s="31">
        <f t="shared" si="13"/>
        <v>36504</v>
      </c>
      <c r="L47" s="31">
        <f t="shared" si="13"/>
        <v>360575.5</v>
      </c>
    </row>
    <row r="48" spans="1:12" ht="19.5" thickBot="1" x14ac:dyDescent="0.3">
      <c r="A48" s="104" t="s">
        <v>42</v>
      </c>
      <c r="B48" s="104"/>
      <c r="C48" s="33"/>
      <c r="D48" s="33"/>
      <c r="E48" s="33"/>
      <c r="F48" s="34">
        <f>F38</f>
        <v>550</v>
      </c>
      <c r="G48" s="34">
        <f t="shared" ref="G48:L48" si="14">G38</f>
        <v>550</v>
      </c>
      <c r="H48" s="34">
        <f t="shared" si="14"/>
        <v>0</v>
      </c>
      <c r="I48" s="34">
        <f t="shared" si="14"/>
        <v>0</v>
      </c>
      <c r="J48" s="34">
        <f t="shared" si="14"/>
        <v>0</v>
      </c>
      <c r="K48" s="34">
        <f t="shared" si="14"/>
        <v>0</v>
      </c>
      <c r="L48" s="34">
        <f t="shared" si="14"/>
        <v>1100</v>
      </c>
    </row>
    <row r="49" spans="1:12" ht="26.25" thickBot="1" x14ac:dyDescent="0.3">
      <c r="A49" s="81" t="s">
        <v>71</v>
      </c>
      <c r="B49" s="82"/>
      <c r="C49" s="82"/>
      <c r="D49" s="82"/>
      <c r="E49" s="82"/>
      <c r="F49" s="82"/>
      <c r="G49" s="82"/>
      <c r="H49" s="82"/>
      <c r="I49" s="82"/>
      <c r="J49" s="82"/>
      <c r="K49" s="82"/>
      <c r="L49" s="83"/>
    </row>
    <row r="50" spans="1:12" ht="37.5" x14ac:dyDescent="0.25">
      <c r="A50" s="47" t="s">
        <v>1</v>
      </c>
      <c r="B50" s="53" t="s">
        <v>2</v>
      </c>
      <c r="C50" s="54" t="s">
        <v>73</v>
      </c>
      <c r="D50" s="54" t="s">
        <v>27</v>
      </c>
      <c r="E50" s="55" t="s">
        <v>72</v>
      </c>
      <c r="F50" s="55" t="s">
        <v>50</v>
      </c>
      <c r="G50" s="55" t="s">
        <v>12</v>
      </c>
      <c r="H50" s="55" t="s">
        <v>13</v>
      </c>
      <c r="I50" s="55" t="s">
        <v>56</v>
      </c>
      <c r="J50" s="55" t="s">
        <v>57</v>
      </c>
      <c r="K50" s="55" t="s">
        <v>58</v>
      </c>
      <c r="L50" s="56" t="s">
        <v>59</v>
      </c>
    </row>
    <row r="51" spans="1:12" ht="19.5" thickBot="1" x14ac:dyDescent="0.3">
      <c r="A51" s="48" t="s">
        <v>0</v>
      </c>
      <c r="B51" s="84" t="s">
        <v>74</v>
      </c>
      <c r="C51" s="85"/>
      <c r="D51" s="85"/>
      <c r="E51" s="85"/>
      <c r="F51" s="85"/>
      <c r="G51" s="85"/>
      <c r="H51" s="85"/>
      <c r="I51" s="85"/>
      <c r="J51" s="85"/>
      <c r="K51" s="85"/>
      <c r="L51" s="86"/>
    </row>
    <row r="52" spans="1:12" ht="131.25" x14ac:dyDescent="0.25">
      <c r="A52" s="87" t="s">
        <v>8</v>
      </c>
      <c r="B52" s="88" t="s">
        <v>85</v>
      </c>
      <c r="C52" s="49" t="s">
        <v>86</v>
      </c>
      <c r="D52" s="50" t="s">
        <v>113</v>
      </c>
      <c r="E52" s="49" t="s">
        <v>87</v>
      </c>
      <c r="F52" s="50" t="s">
        <v>75</v>
      </c>
      <c r="G52" s="51" t="s">
        <v>93</v>
      </c>
      <c r="H52" s="51" t="s">
        <v>76</v>
      </c>
      <c r="I52" s="51" t="s">
        <v>76</v>
      </c>
      <c r="J52" s="51" t="s">
        <v>76</v>
      </c>
      <c r="K52" s="51" t="s">
        <v>76</v>
      </c>
      <c r="L52" s="52" t="s">
        <v>76</v>
      </c>
    </row>
    <row r="53" spans="1:12" ht="395.25" customHeight="1" x14ac:dyDescent="0.25">
      <c r="A53" s="73"/>
      <c r="B53" s="89"/>
      <c r="C53" s="35" t="s">
        <v>94</v>
      </c>
      <c r="D53" s="64" t="s">
        <v>114</v>
      </c>
      <c r="E53" s="63" t="s">
        <v>115</v>
      </c>
      <c r="F53" s="64" t="s">
        <v>75</v>
      </c>
      <c r="G53" s="36" t="s">
        <v>93</v>
      </c>
      <c r="H53" s="36" t="s">
        <v>76</v>
      </c>
      <c r="I53" s="36" t="s">
        <v>76</v>
      </c>
      <c r="J53" s="36" t="s">
        <v>76</v>
      </c>
      <c r="K53" s="36" t="s">
        <v>76</v>
      </c>
      <c r="L53" s="37" t="s">
        <v>76</v>
      </c>
    </row>
    <row r="54" spans="1:12" ht="231" customHeight="1" x14ac:dyDescent="0.25">
      <c r="A54" s="73" t="s">
        <v>88</v>
      </c>
      <c r="B54" s="90" t="s">
        <v>89</v>
      </c>
      <c r="C54" s="63" t="s">
        <v>95</v>
      </c>
      <c r="D54" s="68" t="s">
        <v>116</v>
      </c>
      <c r="E54" s="38" t="s">
        <v>117</v>
      </c>
      <c r="F54" s="68" t="s">
        <v>70</v>
      </c>
      <c r="G54" s="39" t="s">
        <v>93</v>
      </c>
      <c r="H54" s="39" t="s">
        <v>77</v>
      </c>
      <c r="I54" s="39" t="s">
        <v>77</v>
      </c>
      <c r="J54" s="39" t="s">
        <v>77</v>
      </c>
      <c r="K54" s="39" t="s">
        <v>77</v>
      </c>
      <c r="L54" s="39" t="s">
        <v>77</v>
      </c>
    </row>
    <row r="55" spans="1:12" ht="151.5" customHeight="1" x14ac:dyDescent="0.25">
      <c r="A55" s="73"/>
      <c r="B55" s="89"/>
      <c r="C55" s="63" t="s">
        <v>96</v>
      </c>
      <c r="D55" s="68" t="s">
        <v>116</v>
      </c>
      <c r="E55" s="38" t="s">
        <v>78</v>
      </c>
      <c r="F55" s="68" t="s">
        <v>70</v>
      </c>
      <c r="G55" s="39" t="s">
        <v>93</v>
      </c>
      <c r="H55" s="39" t="s">
        <v>79</v>
      </c>
      <c r="I55" s="39" t="s">
        <v>118</v>
      </c>
      <c r="J55" s="39" t="s">
        <v>118</v>
      </c>
      <c r="K55" s="39" t="s">
        <v>118</v>
      </c>
      <c r="L55" s="40" t="s">
        <v>118</v>
      </c>
    </row>
    <row r="56" spans="1:12" ht="337.5" customHeight="1" x14ac:dyDescent="0.25">
      <c r="A56" s="73" t="s">
        <v>90</v>
      </c>
      <c r="B56" s="75" t="s">
        <v>91</v>
      </c>
      <c r="C56" s="35" t="s">
        <v>99</v>
      </c>
      <c r="D56" s="68" t="s">
        <v>119</v>
      </c>
      <c r="E56" s="38" t="s">
        <v>80</v>
      </c>
      <c r="F56" s="64" t="s">
        <v>51</v>
      </c>
      <c r="G56" s="36" t="s">
        <v>93</v>
      </c>
      <c r="H56" s="36">
        <v>0</v>
      </c>
      <c r="I56" s="36">
        <v>0</v>
      </c>
      <c r="J56" s="36">
        <v>0</v>
      </c>
      <c r="K56" s="36">
        <v>0</v>
      </c>
      <c r="L56" s="37">
        <v>0</v>
      </c>
    </row>
    <row r="57" spans="1:12" ht="131.25" x14ac:dyDescent="0.25">
      <c r="A57" s="73"/>
      <c r="B57" s="75"/>
      <c r="C57" s="35" t="s">
        <v>81</v>
      </c>
      <c r="D57" s="77" t="s">
        <v>113</v>
      </c>
      <c r="E57" s="41" t="s">
        <v>82</v>
      </c>
      <c r="F57" s="64" t="s">
        <v>51</v>
      </c>
      <c r="G57" s="36" t="s">
        <v>93</v>
      </c>
      <c r="H57" s="36">
        <v>0</v>
      </c>
      <c r="I57" s="36">
        <v>0</v>
      </c>
      <c r="J57" s="36">
        <v>0</v>
      </c>
      <c r="K57" s="36">
        <v>0</v>
      </c>
      <c r="L57" s="37">
        <v>0</v>
      </c>
    </row>
    <row r="58" spans="1:12" ht="150.75" thickBot="1" x14ac:dyDescent="0.3">
      <c r="A58" s="74"/>
      <c r="B58" s="76"/>
      <c r="C58" s="42" t="s">
        <v>83</v>
      </c>
      <c r="D58" s="78"/>
      <c r="E58" s="44" t="s">
        <v>84</v>
      </c>
      <c r="F58" s="43" t="s">
        <v>51</v>
      </c>
      <c r="G58" s="45" t="s">
        <v>93</v>
      </c>
      <c r="H58" s="45">
        <v>0</v>
      </c>
      <c r="I58" s="45">
        <v>0</v>
      </c>
      <c r="J58" s="45">
        <v>0</v>
      </c>
      <c r="K58" s="45">
        <v>0</v>
      </c>
      <c r="L58" s="46">
        <v>0</v>
      </c>
    </row>
  </sheetData>
  <mergeCells count="34">
    <mergeCell ref="B40:D40"/>
    <mergeCell ref="B44:D44"/>
    <mergeCell ref="A46:B46"/>
    <mergeCell ref="A47:B47"/>
    <mergeCell ref="A48:B48"/>
    <mergeCell ref="H1:L1"/>
    <mergeCell ref="H3:L3"/>
    <mergeCell ref="B15:D15"/>
    <mergeCell ref="A9:L9"/>
    <mergeCell ref="A10:A11"/>
    <mergeCell ref="B10:B11"/>
    <mergeCell ref="C10:C11"/>
    <mergeCell ref="D10:D11"/>
    <mergeCell ref="F10:L10"/>
    <mergeCell ref="E10:E11"/>
    <mergeCell ref="B12:D12"/>
    <mergeCell ref="B13:D13"/>
    <mergeCell ref="H2:L2"/>
    <mergeCell ref="A56:A58"/>
    <mergeCell ref="B56:B58"/>
    <mergeCell ref="D57:D58"/>
    <mergeCell ref="G5:L5"/>
    <mergeCell ref="G7:L7"/>
    <mergeCell ref="G6:L6"/>
    <mergeCell ref="A49:L49"/>
    <mergeCell ref="B51:L51"/>
    <mergeCell ref="A52:A53"/>
    <mergeCell ref="B52:B53"/>
    <mergeCell ref="A54:A55"/>
    <mergeCell ref="B54:B55"/>
    <mergeCell ref="B25:D25"/>
    <mergeCell ref="B31:D31"/>
    <mergeCell ref="B32:D32"/>
    <mergeCell ref="B34:D34"/>
  </mergeCells>
  <printOptions horizontalCentered="1"/>
  <pageMargins left="0.19685039370078741" right="0.19685039370078741" top="0.39370078740157483" bottom="0.23622047244094491" header="0.11811023622047245" footer="0.11811023622047245"/>
  <pageSetup paperSize="9" scale="50" fitToHeight="0" orientation="landscape" r:id="rId1"/>
  <rowBreaks count="3" manualBreakCount="3">
    <brk id="24" max="11" man="1"/>
    <brk id="43" max="11" man="1"/>
    <brk id="53"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итог</vt:lpstr>
      <vt:lpstr>итог!Область_печати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2024-02-09T08:35:59Z</dcterms:modified>
</cp:coreProperties>
</file>