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здел 1" sheetId="1" state="visible" r:id="rId2"/>
    <sheet name="Раздел 2" sheetId="2" state="visible" r:id="rId3"/>
    <sheet name="Раздел 3" sheetId="3" state="visible" r:id="rId4"/>
    <sheet name="Раздел 4" sheetId="4" state="visible" r:id="rId5"/>
    <sheet name="Раздел 5" sheetId="5" state="visible" r:id="rId6"/>
  </sheets>
  <definedNames>
    <definedName function="false" hidden="false" localSheetId="0" name="_xlnm.Print_Area" vbProcedure="false">'Раздел 1'!$A$1:$U$529</definedName>
    <definedName function="false" hidden="false" localSheetId="1" name="_xlnm.Print_Area" vbProcedure="false">'Раздел 2'!$A$1:$V$529</definedName>
    <definedName function="false" hidden="true" localSheetId="1" name="_xlnm._FilterDatabase" vbProcedure="false">'Раздел 2'!$A$7:$CZ$529</definedName>
    <definedName function="false" hidden="true" localSheetId="2" name="_xlnm._FilterDatabase" vbProcedure="false">'Раздел 3'!$A$6:$J$226</definedName>
    <definedName function="false" hidden="true" localSheetId="3" name="_xlnm._FilterDatabase" vbProcedure="false">'Раздел 4'!$A$5:$M$38</definedName>
    <definedName function="false" hidden="true" localSheetId="4" name="_xlnm._FilterDatabase" vbProcedure="false">'Раздел 5'!$A$6:$P$27</definedName>
    <definedName function="false" hidden="false" localSheetId="0" name="Z_4F0BDF49_A609_43F2_A1D1_6D99D003CEC4_.wvu.FilterData" vbProcedure="false">'раздел 1'!#ref!</definedName>
    <definedName function="false" hidden="false" localSheetId="0" name="Z_71B67E1B_B891_4F93_908E_7187847C638D_.wvu.FilterData" vbProcedure="false">'раздел 1'!#ref!</definedName>
    <definedName function="false" hidden="false" localSheetId="0" name="Z_9914400A_93D7_44F0_9C2B_2D9BD19EDB2A_.wvu.FilterData" vbProcedure="false">'раздел 1'!#ref!</definedName>
    <definedName function="false" hidden="false" localSheetId="0" name="Z_B38E19AB_A25C_412D_B8A7_63B87F7485CB_.wvu.FilterData" vbProcedure="false">'раздел 1'!#ref!</definedName>
    <definedName function="false" hidden="false" localSheetId="0" name="Z_D230237E_3FD4_4AFA_9B06_7782AC8D5B69_.wvu.FilterData" vbProcedure="false">'раздел 1'!#ref!</definedName>
    <definedName function="false" hidden="false" localSheetId="0" name="_xlnm._FilterDatabase" vbProcedure="false">'Раздел 1'!$A$7:$U$529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<sst xmlns="http://schemas.openxmlformats.org/spreadsheetml/2006/main" count="3765" uniqueCount="1224">
  <si>
    <t xml:space="preserve">Приложение к приказу Министерства строительства, жилищно-коммунального хозяйства и энергетики Республики Карелия от года №</t>
  </si>
  <si>
    <t xml:space="preserve">Краткосрочный план реализации региональной программы капитального ремонта в 2022-2024г.г. общего имущества в многоквартирных домах, расположенных на территории Республики Карелия, на 2015-2049 годы</t>
  </si>
  <si>
    <t xml:space="preserve">Раздел № 1.   Перечень многоквартирных домов, которые подлежат капитальному ремонту</t>
  </si>
  <si>
    <t xml:space="preserve">№ п/п</t>
  </si>
  <si>
    <t xml:space="preserve">Адрес многоквартирного дома (далее - МКД)</t>
  </si>
  <si>
    <t xml:space="preserve">Региональная программа</t>
  </si>
  <si>
    <t xml:space="preserve">Год</t>
  </si>
  <si>
    <t xml:space="preserve">Общий счет регионального оператора/Спецсчет</t>
  </si>
  <si>
    <t xml:space="preserve">Материал стен</t>
  </si>
  <si>
    <t xml:space="preserve">Количество этажей</t>
  </si>
  <si>
    <t xml:space="preserve">Количество подъездов</t>
  </si>
  <si>
    <t xml:space="preserve">Общая площадь МКД, всего</t>
  </si>
  <si>
    <t xml:space="preserve">Площадь помещений МКД</t>
  </si>
  <si>
    <t xml:space="preserve">Количество жителей, зарегистрированных в МКД на дату утверждения краткосрочного плана</t>
  </si>
  <si>
    <t xml:space="preserve">Стоимость капитального ремонта</t>
  </si>
  <si>
    <t xml:space="preserve">Удельная стоимость капитального ремонта 1 кв. м общей площади помещений МКД</t>
  </si>
  <si>
    <t xml:space="preserve">Предельная стоимость капитального ремонта 1 кв. м общей площади помещений МКД</t>
  </si>
  <si>
    <t xml:space="preserve">Плановая дата завершения работ</t>
  </si>
  <si>
    <t xml:space="preserve">Балл</t>
  </si>
  <si>
    <t xml:space="preserve">Годы проведения ремонта</t>
  </si>
  <si>
    <t xml:space="preserve">ввода в эксплуатацию</t>
  </si>
  <si>
    <t xml:space="preserve">завершения последнего капитального ремонта</t>
  </si>
  <si>
    <t xml:space="preserve">всего</t>
  </si>
  <si>
    <t xml:space="preserve">В том числе жилых помещений, находящихся в собственности граждан</t>
  </si>
  <si>
    <t xml:space="preserve">За счет средств бюджета Республики Карелия</t>
  </si>
  <si>
    <t xml:space="preserve">За счет средств местного бюджета</t>
  </si>
  <si>
    <t xml:space="preserve">За счет средств собственников помещений в МКД</t>
  </si>
  <si>
    <t xml:space="preserve">кв.м</t>
  </si>
  <si>
    <t xml:space="preserve">чел.</t>
  </si>
  <si>
    <t xml:space="preserve">руб.</t>
  </si>
  <si>
    <t xml:space="preserve">руб./кв.м</t>
  </si>
  <si>
    <t xml:space="preserve">1</t>
  </si>
  <si>
    <t xml:space="preserve">2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</si>
  <si>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</si>
  <si>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</si>
  <si>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</si>
  <si>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</si>
  <si>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</si>
  <si>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</si>
  <si>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</si>
  <si>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</si>
  <si>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</si>
  <si>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</si>
  <si>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</si>
  <si>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</si>
  <si>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</si>
  <si>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</si>
  <si>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</si>
  <si>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Итого по Республике Карелия</t>
  </si>
  <si>
    <t xml:space="preserve">Всего по Республике Карелия в 2022г. МКД</t>
  </si>
  <si>
    <t xml:space="preserve">Итого по РО Республике Карелия в 2022г. </t>
  </si>
  <si>
    <t xml:space="preserve">Итого по СС Республике Карелия в 2022г. </t>
  </si>
  <si>
    <t xml:space="preserve">Спецсчет</t>
  </si>
  <si>
    <t xml:space="preserve">Всего по Республике Карелия в 2023г. МКД</t>
  </si>
  <si>
    <t xml:space="preserve">Итого по РО Республике Карелия в 2023г. </t>
  </si>
  <si>
    <t xml:space="preserve">Итого по СС Республике Карелия в 2023г. </t>
  </si>
  <si>
    <t xml:space="preserve">Всего по Республике Карелия в 2024г. МКД</t>
  </si>
  <si>
    <t xml:space="preserve">Итого по РО Республике Карелия в 2024г. </t>
  </si>
  <si>
    <t xml:space="preserve">Итого по СС Республике Карелия в 2024г. </t>
  </si>
  <si>
    <t xml:space="preserve">Петрозаводский городской округ</t>
  </si>
  <si>
    <t xml:space="preserve">Петрозаводский ГО, г. Петрозаводск, ул. Чернышевского, д. 20</t>
  </si>
  <si>
    <t xml:space="preserve">175.55303531</t>
  </si>
  <si>
    <t xml:space="preserve">2021</t>
  </si>
  <si>
    <t xml:space="preserve">Регоператор</t>
  </si>
  <si>
    <t xml:space="preserve">Кирпичный</t>
  </si>
  <si>
    <t xml:space="preserve">Петрозаводский ГО, г. Петрозаводск, ул. Мурманская, д. 16</t>
  </si>
  <si>
    <t xml:space="preserve">175.54411531</t>
  </si>
  <si>
    <t xml:space="preserve">Петрозаводский ГО, г. Петрозаводск, ул. Фрунзе, д. 6</t>
  </si>
  <si>
    <t xml:space="preserve">175.5590101</t>
  </si>
  <si>
    <t xml:space="preserve">Блочный</t>
  </si>
  <si>
    <t xml:space="preserve">Петрозаводский ГО, г. Петрозаводск, ул. Анохина, д. 35</t>
  </si>
  <si>
    <t xml:space="preserve">175.54907694</t>
  </si>
  <si>
    <t xml:space="preserve">2022</t>
  </si>
  <si>
    <t xml:space="preserve">Панельный</t>
  </si>
  <si>
    <t xml:space="preserve">Петрозаводский ГО, г. Петрозаводск, ул. Коммунистов, д. 3</t>
  </si>
  <si>
    <t xml:space="preserve">175.55810496</t>
  </si>
  <si>
    <t xml:space="preserve">Петрозаводский ГО, г. Петрозаводск, ул. Куйбышева, д. 20</t>
  </si>
  <si>
    <t xml:space="preserve">175.54802272</t>
  </si>
  <si>
    <t xml:space="preserve">Петрозаводский ГО, г. Петрозаводск, ул. Подсочная, д. 1</t>
  </si>
  <si>
    <t xml:space="preserve">175.55556</t>
  </si>
  <si>
    <t xml:space="preserve">Петрозаводский ГО, г. Петрозаводск, ул. Пушкинская, д. 1</t>
  </si>
  <si>
    <t xml:space="preserve">175.54816315</t>
  </si>
  <si>
    <t xml:space="preserve">Петрозаводский ГО, г. Петрозаводск, ул. Чернышевского, д. 28</t>
  </si>
  <si>
    <t xml:space="preserve">175.54701451</t>
  </si>
  <si>
    <t xml:space="preserve">1959</t>
  </si>
  <si>
    <t xml:space="preserve">Петрозаводский ГО, г. Петрозаводск, ул. Виданская, д. 16</t>
  </si>
  <si>
    <t xml:space="preserve">175.54604709</t>
  </si>
  <si>
    <t xml:space="preserve">Петрозаводский ГО, г. Петрозаводск, ул. Свердлова, д. 1</t>
  </si>
  <si>
    <t xml:space="preserve">155.52398967</t>
  </si>
  <si>
    <t xml:space="preserve">1962</t>
  </si>
  <si>
    <t xml:space="preserve">Петрозаводский ГО, г. Петрозаводск, ул. Максима Горького, д. 11</t>
  </si>
  <si>
    <t xml:space="preserve">155.53708638</t>
  </si>
  <si>
    <t xml:space="preserve">2025</t>
  </si>
  <si>
    <t xml:space="preserve">Петрозаводский ГО, г. Петрозаводск, ул. Гоголя, д. 5</t>
  </si>
  <si>
    <t xml:space="preserve">155.53709015</t>
  </si>
  <si>
    <t xml:space="preserve">1952</t>
  </si>
  <si>
    <t xml:space="preserve">Петрозаводский ГО, г. Петрозаводск, ул. Анохина, д. 12</t>
  </si>
  <si>
    <t xml:space="preserve">190.54725738</t>
  </si>
  <si>
    <t xml:space="preserve">2019</t>
  </si>
  <si>
    <t xml:space="preserve">1935</t>
  </si>
  <si>
    <t xml:space="preserve">Петрозаводский ГО, г. Петрозаводск, ул. Анохина, д. 8 (ОКН)</t>
  </si>
  <si>
    <t xml:space="preserve">175.54626674</t>
  </si>
  <si>
    <t xml:space="preserve">1934</t>
  </si>
  <si>
    <t xml:space="preserve">Петрозаводский ГО, г. Петрозаводск, ул. Загородная, д. 17</t>
  </si>
  <si>
    <t xml:space="preserve">175.54597499</t>
  </si>
  <si>
    <t xml:space="preserve">1963</t>
  </si>
  <si>
    <t xml:space="preserve">Петрозаводский ГО, г. Петрозаводск, ул. Загородная, д. 22</t>
  </si>
  <si>
    <t xml:space="preserve">175.54795741</t>
  </si>
  <si>
    <t xml:space="preserve">1965</t>
  </si>
  <si>
    <t xml:space="preserve">Петрозаводский ГО, г. Петрозаводск, просп. Александра Невского, д. 16</t>
  </si>
  <si>
    <t xml:space="preserve">175.55214489</t>
  </si>
  <si>
    <t xml:space="preserve">Петрозаводский ГО, г. Петрозаводск, просп. Карла Маркса, д. 20 (ОКН)</t>
  </si>
  <si>
    <t xml:space="preserve">155.53507674</t>
  </si>
  <si>
    <t xml:space="preserve">1953</t>
  </si>
  <si>
    <t xml:space="preserve">Петрозаводский ГО, г. Петрозаводск, просп. Первомайский, д. 14</t>
  </si>
  <si>
    <t xml:space="preserve">155.54009289</t>
  </si>
  <si>
    <t xml:space="preserve">1950</t>
  </si>
  <si>
    <t xml:space="preserve">Петрозаводский ГО, г. Петрозаводск, ул. Свирская, д. 12</t>
  </si>
  <si>
    <t xml:space="preserve">175.54508587</t>
  </si>
  <si>
    <t xml:space="preserve">Петрозаводский ГО, г. Петрозаводск, ул. Фридриха Энгельса, д. 13</t>
  </si>
  <si>
    <t xml:space="preserve">155.5250905</t>
  </si>
  <si>
    <t xml:space="preserve">Петрозаводский ГО, г. Петрозаводск, ул. Луначарского, д. 42</t>
  </si>
  <si>
    <t xml:space="preserve">175.55011748</t>
  </si>
  <si>
    <t xml:space="preserve">Петрозаводский ГО, г. Петрозаводск, ул. Луначарского, д. 59</t>
  </si>
  <si>
    <t xml:space="preserve">175.55003679</t>
  </si>
  <si>
    <t xml:space="preserve">Петрозаводский ГО, г. Петрозаводск, ул. Луначарского, д. 63</t>
  </si>
  <si>
    <t xml:space="preserve">175.55003547</t>
  </si>
  <si>
    <t xml:space="preserve">Петрозаводский ГО, г. Петрозаводск, ул. Свирская, д. 8</t>
  </si>
  <si>
    <t xml:space="preserve">175.54908587</t>
  </si>
  <si>
    <t xml:space="preserve">Петрозаводский ГО, г. Петрозаводск, ул. Советская, д. 53</t>
  </si>
  <si>
    <t xml:space="preserve">175.55000738</t>
  </si>
  <si>
    <t xml:space="preserve">1960</t>
  </si>
  <si>
    <t xml:space="preserve">Петрозаводский ГО, г. Петрозаводск, ул. Чернышевского, д. 22</t>
  </si>
  <si>
    <t xml:space="preserve">175.54911554</t>
  </si>
  <si>
    <t xml:space="preserve">1949</t>
  </si>
  <si>
    <t xml:space="preserve">Петрозаводский ГО, г. Петрозаводск, просп. Александра Невского, д. 22</t>
  </si>
  <si>
    <t xml:space="preserve">175.54210489</t>
  </si>
  <si>
    <t xml:space="preserve">2023</t>
  </si>
  <si>
    <t xml:space="preserve">Петрозаводский ГО, г. Петрозаводск, ул. Правды, д. 3</t>
  </si>
  <si>
    <t xml:space="preserve">175.54304706</t>
  </si>
  <si>
    <t xml:space="preserve">Петрозаводский ГО, г. Петрозаводск, ул. Ключевая, д. 11</t>
  </si>
  <si>
    <t xml:space="preserve">175.54802237</t>
  </si>
  <si>
    <t xml:space="preserve">1958</t>
  </si>
  <si>
    <t xml:space="preserve">Петрозаводский ГО, г. Петрозаводск, ул. Нойбранденбургская, д. 9</t>
  </si>
  <si>
    <t xml:space="preserve">175.54701251</t>
  </si>
  <si>
    <t xml:space="preserve">Петрозаводский ГО, г. Петрозаводск, просп. Карла Маркса, д. 22 (ОКН)</t>
  </si>
  <si>
    <t xml:space="preserve">155.53812723</t>
  </si>
  <si>
    <t xml:space="preserve">Петрозаводский ГО, г. Петрозаводск, ул. Максима Горького, д. 15</t>
  </si>
  <si>
    <t xml:space="preserve">155.53008741</t>
  </si>
  <si>
    <t xml:space="preserve">2027</t>
  </si>
  <si>
    <t xml:space="preserve">Петрозаводский ГО, г. Петрозаводск, ул. Ведлозерская, д. 16б</t>
  </si>
  <si>
    <t xml:space="preserve">115.51883731</t>
  </si>
  <si>
    <t xml:space="preserve">2035</t>
  </si>
  <si>
    <t xml:space="preserve">Петрозаводский ГО, г. Петрозаводск, ул. Ведлозерская, д. 18б</t>
  </si>
  <si>
    <t xml:space="preserve">115.51881983</t>
  </si>
  <si>
    <t xml:space="preserve">Петрозаводский ГО, г. Петрозаводск, ул. Ригачина, д. 4</t>
  </si>
  <si>
    <t xml:space="preserve">175.55906594</t>
  </si>
  <si>
    <t xml:space="preserve">Петрозаводский ГО, г. Петрозаводск, ул. Анохина, д. 29</t>
  </si>
  <si>
    <t xml:space="preserve">175.54299161</t>
  </si>
  <si>
    <t xml:space="preserve">Петрозаводский ГО, г. Петрозаводск, ул. Кирова, д. 3</t>
  </si>
  <si>
    <t xml:space="preserve">175.55508723</t>
  </si>
  <si>
    <t xml:space="preserve">2024</t>
  </si>
  <si>
    <t xml:space="preserve">Итого по Петрозаводскому г.о. в 2022г.</t>
  </si>
  <si>
    <t xml:space="preserve">Петрозаводский ГО, г. Петрозаводск, просп. Александра Невского, д. 10</t>
  </si>
  <si>
    <t xml:space="preserve">175.54207591</t>
  </si>
  <si>
    <t xml:space="preserve">Петрозаводский ГО, г. Петрозаводск, ул. Загородная, д. 15</t>
  </si>
  <si>
    <t xml:space="preserve">175.54196407</t>
  </si>
  <si>
    <t xml:space="preserve">1964</t>
  </si>
  <si>
    <t xml:space="preserve">Петрозаводский ГО, г. Петрозаводск, ул. Ключевая, д. 7</t>
  </si>
  <si>
    <t xml:space="preserve">175.54301681</t>
  </si>
  <si>
    <t xml:space="preserve">Петрозаводский ГО, г. Петрозаводск, ул. Красноармейская, д. 20</t>
  </si>
  <si>
    <t xml:space="preserve">175.54095738</t>
  </si>
  <si>
    <t xml:space="preserve">Петрозаводский ГО, г. Петрозаводск, ул. Краснофлотская, д. 2</t>
  </si>
  <si>
    <t xml:space="preserve">175.54101735</t>
  </si>
  <si>
    <t xml:space="preserve">Брусчатый</t>
  </si>
  <si>
    <t xml:space="preserve">Петрозаводский ГО, г. Петрозаводск, ул. Кузьмина, д. 41</t>
  </si>
  <si>
    <t xml:space="preserve">175.54299492</t>
  </si>
  <si>
    <t xml:space="preserve">1961</t>
  </si>
  <si>
    <t xml:space="preserve">Петрозаводский ГО, г. Петрозаводск, ул. Луначарского, д. 37</t>
  </si>
  <si>
    <t xml:space="preserve">175.54200247</t>
  </si>
  <si>
    <t xml:space="preserve">Петрозаводский ГО, г. Петрозаводск, ул. Московская, д. 20</t>
  </si>
  <si>
    <t xml:space="preserve">175.54203121</t>
  </si>
  <si>
    <t xml:space="preserve">1957</t>
  </si>
  <si>
    <t xml:space="preserve">Петрозаводский ГО, г. Петрозаводск, ул. Правды, д. 11</t>
  </si>
  <si>
    <t xml:space="preserve">175.54309325</t>
  </si>
  <si>
    <t xml:space="preserve">Петрозаводский ГО, г. Петрозаводск, ул. Птицефабрика, д. 13</t>
  </si>
  <si>
    <t xml:space="preserve">175.5409311</t>
  </si>
  <si>
    <t xml:space="preserve">Петрозаводский ГО, г. Петрозаводск, ул. Сулажгорского Кирпичного завода, д. 16</t>
  </si>
  <si>
    <t xml:space="preserve">175.54105567</t>
  </si>
  <si>
    <t xml:space="preserve">1955</t>
  </si>
  <si>
    <t xml:space="preserve">Петрозаводский ГО, г. Петрозаводск, ул. Фрунзе, д. 18</t>
  </si>
  <si>
    <t xml:space="preserve">175.5420251</t>
  </si>
  <si>
    <t xml:space="preserve">Петрозаводский ГО, г. Петрозаводск, ул. Фрунзе, д. 21</t>
  </si>
  <si>
    <t xml:space="preserve">175.54301366</t>
  </si>
  <si>
    <t xml:space="preserve">Петрозаводский ГО, г. Петрозаводск, ул. Фурманова, д. 3</t>
  </si>
  <si>
    <t xml:space="preserve">175.54096916</t>
  </si>
  <si>
    <t xml:space="preserve">Петрозаводский ГО, г. Петрозаводск, ул. Чернышевского, д. 11</t>
  </si>
  <si>
    <t xml:space="preserve">175.5480822</t>
  </si>
  <si>
    <t xml:space="preserve">Петрозаводский ГО, г. Петрозаводск, ул. Шотмана, д. 4</t>
  </si>
  <si>
    <t xml:space="preserve">155.55193965</t>
  </si>
  <si>
    <t xml:space="preserve">1967</t>
  </si>
  <si>
    <t xml:space="preserve">Петрозаводский ГО, ст. Томицы (г Петрозаводск), д. 10</t>
  </si>
  <si>
    <t xml:space="preserve">175.54056</t>
  </si>
  <si>
    <t xml:space="preserve">Петрозаводский ГО, г. Петрозаводск, ул. Онежский Разъезд, д. 6</t>
  </si>
  <si>
    <t xml:space="preserve">155.53855</t>
  </si>
  <si>
    <t xml:space="preserve">Петрозаводский ГО, г. Петрозаводск, ул. Онежский Разъезд, д. 9</t>
  </si>
  <si>
    <t xml:space="preserve">135.53647</t>
  </si>
  <si>
    <t xml:space="preserve">1973</t>
  </si>
  <si>
    <t xml:space="preserve">Петрозаводский ГО, г. Петрозаводск, ул. Фридриха Энгельса, д. 17</t>
  </si>
  <si>
    <t xml:space="preserve">175.54217738</t>
  </si>
  <si>
    <t xml:space="preserve">Петрозаводский ГО, г. Петрозаводск, ул. Калинина, д. 55б</t>
  </si>
  <si>
    <t xml:space="preserve">155.54286742</t>
  </si>
  <si>
    <t xml:space="preserve">1974</t>
  </si>
  <si>
    <t xml:space="preserve">Петрозаводский ГО, г. Петрозаводск, ул. Кооперативная, д. 3а</t>
  </si>
  <si>
    <t xml:space="preserve">155.54382892</t>
  </si>
  <si>
    <t xml:space="preserve">Петрозаводский ГО, г. Петрозаводск, наб. Лососинская, д. 17</t>
  </si>
  <si>
    <t xml:space="preserve">175.54300738</t>
  </si>
  <si>
    <t xml:space="preserve">Петрозаводский ГО, г. Петрозаводск, просп. Александра Невского, д. 46</t>
  </si>
  <si>
    <t xml:space="preserve">155.55192741</t>
  </si>
  <si>
    <t xml:space="preserve">Петрозаводский ГО, г. Петрозаводск, ул. Машезерская, д. 3</t>
  </si>
  <si>
    <t xml:space="preserve">175.54197745</t>
  </si>
  <si>
    <t xml:space="preserve">Петрозаводский ГО, г. Петрозаводск, ул. Советская, д. 16а</t>
  </si>
  <si>
    <t xml:space="preserve">175.54204426</t>
  </si>
  <si>
    <t xml:space="preserve">Петрозаводский ГО, г. Петрозаводск, ул. Максима Горького, д. 1</t>
  </si>
  <si>
    <t xml:space="preserve">175.55712731</t>
  </si>
  <si>
    <t xml:space="preserve">Петрозаводский ГО, г. Петрозаводск, ул. Луначарского, д. 5</t>
  </si>
  <si>
    <t xml:space="preserve">175.54811723</t>
  </si>
  <si>
    <t xml:space="preserve">Петрозаводский ГО, г. Петрозаводск, пр-кт Александра Невского, д. 13</t>
  </si>
  <si>
    <t xml:space="preserve">175.55712373</t>
  </si>
  <si>
    <t xml:space="preserve">2020</t>
  </si>
  <si>
    <t xml:space="preserve">Петрозаводский ГО, г. Петрозаводск, ул. Гоголя, д. 3</t>
  </si>
  <si>
    <t xml:space="preserve">175.54112427</t>
  </si>
  <si>
    <t xml:space="preserve">Петрозаводский ГО, г. Петрозаводск, ул. Гоголя, д. 14</t>
  </si>
  <si>
    <t xml:space="preserve">170.53109741</t>
  </si>
  <si>
    <t xml:space="preserve">Петрозаводский ГО, г. Петрозаводск, ул. Гоголя, д. 22 (ОКН)</t>
  </si>
  <si>
    <t xml:space="preserve">170.53127737</t>
  </si>
  <si>
    <t xml:space="preserve">Петрозаводский ГО, г. Петрозаводск, ул. Фрунзе, д. 22</t>
  </si>
  <si>
    <t xml:space="preserve">175.55305037</t>
  </si>
  <si>
    <t xml:space="preserve">Петрозаводский ГО, г. Петрозаводск, ул. Куйбышева, д. 10</t>
  </si>
  <si>
    <t xml:space="preserve">155.52702123</t>
  </si>
  <si>
    <t xml:space="preserve">Петрозаводский ГО, г. Петрозаводск, ул. Зайцева, д. 53</t>
  </si>
  <si>
    <t xml:space="preserve">175.55503811</t>
  </si>
  <si>
    <t xml:space="preserve">Петрозаводский ГО, г. Петрозаводск, ул. Максима Горького, д. 3</t>
  </si>
  <si>
    <t xml:space="preserve">175.54997021</t>
  </si>
  <si>
    <t xml:space="preserve">Петрозаводский ГО, г. Петрозаводск, ул. Анохина, д. 18а</t>
  </si>
  <si>
    <t xml:space="preserve">175.5431235</t>
  </si>
  <si>
    <t xml:space="preserve">1948</t>
  </si>
  <si>
    <t xml:space="preserve">Петрозаводский ГО, г. Петрозаводск, просп. Александра Невского, д. 3</t>
  </si>
  <si>
    <t xml:space="preserve">175.55207199</t>
  </si>
  <si>
    <t xml:space="preserve">1954</t>
  </si>
  <si>
    <t xml:space="preserve">Петрозаводский ГО, г. Петрозаводск, просп. Первомайский, д. 8</t>
  </si>
  <si>
    <t xml:space="preserve">175.54102731</t>
  </si>
  <si>
    <t xml:space="preserve">Петрозаводский ГО, г. Петрозаводск, просп. Александра Невского, д. 55</t>
  </si>
  <si>
    <t xml:space="preserve">175.54603566</t>
  </si>
  <si>
    <t xml:space="preserve">Петрозаводский ГО, г. Петрозаводск, ул. Мурманская, д. 21</t>
  </si>
  <si>
    <t xml:space="preserve">175.54898513</t>
  </si>
  <si>
    <t xml:space="preserve">Петрозаводский ГО, г. Петрозаводск, ул. Правды, д. 1а</t>
  </si>
  <si>
    <t xml:space="preserve">175.54307624</t>
  </si>
  <si>
    <t xml:space="preserve">Республика Карелия, г. Петрозаводск, ул. Советская, д. 19</t>
  </si>
  <si>
    <t xml:space="preserve">175.55296631</t>
  </si>
  <si>
    <t xml:space="preserve">Республика Карелия, г. Петрозаводск, ул. Свердлова, д. 4</t>
  </si>
  <si>
    <t xml:space="preserve">175.55199514</t>
  </si>
  <si>
    <t xml:space="preserve">Республика Карелия, г. Петрозаводск, ул. Титова, д. 7 </t>
  </si>
  <si>
    <t xml:space="preserve">175.55410179</t>
  </si>
  <si>
    <t xml:space="preserve">Петрозаводский ГО, г. Петрозаводск, ул. Чернышевского, д. 18</t>
  </si>
  <si>
    <t xml:space="preserve">175.54100539</t>
  </si>
  <si>
    <t xml:space="preserve">Петрозаводский ГО, г. Петрозаводск, ул. Чернышевского, д. 19</t>
  </si>
  <si>
    <t xml:space="preserve">175.54519513</t>
  </si>
  <si>
    <t xml:space="preserve">1941</t>
  </si>
  <si>
    <t xml:space="preserve">Итого по Петрозаводскому г.о. в 2023г.</t>
  </si>
  <si>
    <t xml:space="preserve">Петрозаводский ГО, г. Петрозаводск, ул. Володарского, д. 25</t>
  </si>
  <si>
    <t xml:space="preserve">155.54291832</t>
  </si>
  <si>
    <t xml:space="preserve">Петрозаводский ГО, г. Петрозаводск, ул. Лесная, д. 24</t>
  </si>
  <si>
    <t xml:space="preserve">155.54390738</t>
  </si>
  <si>
    <t xml:space="preserve">Петрозаводский ГО, г. Петрозаводск, ул. Лизы Чайкиной, д. 8</t>
  </si>
  <si>
    <t xml:space="preserve">155.54286636</t>
  </si>
  <si>
    <t xml:space="preserve">Петрозаводский ГО, г. Петрозаводск, ул. Сорокская, д. 5</t>
  </si>
  <si>
    <t xml:space="preserve">155.5459343</t>
  </si>
  <si>
    <t xml:space="preserve">Петрозаводский ГО, г. Петрозаводск, просп. Александра Невского, д. 1</t>
  </si>
  <si>
    <t xml:space="preserve">175.54406645</t>
  </si>
  <si>
    <t xml:space="preserve">Петрозаводский ГО, г. Петрозаводск, просп. Александра Невского, д. 4</t>
  </si>
  <si>
    <t xml:space="preserve">175.55912534</t>
  </si>
  <si>
    <t xml:space="preserve">Республика Карелия, г. Петрозаводск, ул. Ведлозерская, д. 16Б</t>
  </si>
  <si>
    <t xml:space="preserve">Республика Карелия, г. Петрозаводск, ул. Ведлозерская, д. 18Б</t>
  </si>
  <si>
    <t xml:space="preserve">Республика Карелия, г. Петрозаводск, ул. А. Невского, д. 57А</t>
  </si>
  <si>
    <t xml:space="preserve">175.54898713</t>
  </si>
  <si>
    <t xml:space="preserve">Петрозаводский ГО, г. Петрозаводск, ул. Германа Титова, д. 7</t>
  </si>
  <si>
    <t xml:space="preserve">Петрозаводский ГО, г. Петрозаводск, ул. Чернышевского, д. 24</t>
  </si>
  <si>
    <t xml:space="preserve">155.53902089</t>
  </si>
  <si>
    <t xml:space="preserve">Петрозаводский ГО, г. Петрозаводск, ул. Советская, д. 19</t>
  </si>
  <si>
    <t xml:space="preserve">Петрозаводский ГО, г. Петрозаводск, ул. Фрунзе, д. 24</t>
  </si>
  <si>
    <t xml:space="preserve">175.54404067</t>
  </si>
  <si>
    <t xml:space="preserve">Петрозаводский ГО, г. Петрозаводск, ул. Железнодорожная, д. 4а</t>
  </si>
  <si>
    <t xml:space="preserve">175.54400468</t>
  </si>
  <si>
    <t xml:space="preserve">Петрозаводский ГО, г. Петрозаводск, ул. Куйбышева, д. 18а</t>
  </si>
  <si>
    <t xml:space="preserve">175.54318834</t>
  </si>
  <si>
    <t xml:space="preserve">Петрозаводский ГО, г. Петрозаводск, просп. Александра Невского, д. 23</t>
  </si>
  <si>
    <t xml:space="preserve">175.54302623</t>
  </si>
  <si>
    <t xml:space="preserve">Петрозаводский ГО, г. Петрозаводск, просп. Александра Невского, д. 31</t>
  </si>
  <si>
    <t xml:space="preserve">175.54205489</t>
  </si>
  <si>
    <t xml:space="preserve">Петрозаводский ГО, г. Петрозаводск, ул. Коммунистов, д. 4</t>
  </si>
  <si>
    <t xml:space="preserve">175.55413631</t>
  </si>
  <si>
    <t xml:space="preserve">Петрозаводский ГО, г. Петрозаводск, ул. Володарского, д. 43</t>
  </si>
  <si>
    <t xml:space="preserve">175.54195883</t>
  </si>
  <si>
    <t xml:space="preserve">Петрозаводск, ул. Станция Томицы, д. 14</t>
  </si>
  <si>
    <t xml:space="preserve">95.51429</t>
  </si>
  <si>
    <t xml:space="preserve">2039</t>
  </si>
  <si>
    <t xml:space="preserve">ПАНЕЛЬНЫЙ</t>
  </si>
  <si>
    <t xml:space="preserve">Петрозаводский ГО, г. Петрозаводск, ул. Луначарского, д. 61</t>
  </si>
  <si>
    <t xml:space="preserve">175.54503524</t>
  </si>
  <si>
    <t xml:space="preserve">Итого по Петрозаводскому г.о. в 2024г.</t>
  </si>
  <si>
    <t xml:space="preserve">Итого по Петрозаводскому г.о.</t>
  </si>
  <si>
    <t xml:space="preserve">Беломорский муниципальный район</t>
  </si>
  <si>
    <t xml:space="preserve">Беломорский р-н, Беломорское г/п, г. Беломорск, ул. Портовое шоссе, д. 20</t>
  </si>
  <si>
    <t xml:space="preserve">155.53598824</t>
  </si>
  <si>
    <t xml:space="preserve">2026</t>
  </si>
  <si>
    <t xml:space="preserve">Итого по Беломорскому муниципальному округу в 2022г.</t>
  </si>
  <si>
    <t xml:space="preserve">Беломорский р-н, Беломорское г/п, г. Беломорск, ул. Портовое шоссе, д. 21</t>
  </si>
  <si>
    <t xml:space="preserve">175.54296824</t>
  </si>
  <si>
    <t xml:space="preserve">Итого по Беломорскому муниципальному округу в 2023г.</t>
  </si>
  <si>
    <t xml:space="preserve">Итого по Беломорскому муниципальному округу в 2024г.</t>
  </si>
  <si>
    <t xml:space="preserve">Итого по Беломорскому муниципальному району</t>
  </si>
  <si>
    <t xml:space="preserve">Калевальский  муниципальный район</t>
  </si>
  <si>
    <t xml:space="preserve">Калевальский р-н, Боровское с/п, пос. Боровой, ул. Гористая, д. 9</t>
  </si>
  <si>
    <t xml:space="preserve">205.59083482</t>
  </si>
  <si>
    <t xml:space="preserve">Итого по Калевальскому муниципальному району в 2022г.</t>
  </si>
  <si>
    <t xml:space="preserve">Калевальский р-н, Калевальское г/п, пгт Калевала, ул. Стрельникова, д. 13</t>
  </si>
  <si>
    <t xml:space="preserve">205.58910454</t>
  </si>
  <si>
    <t xml:space="preserve">Итого по Калевальскому муниципальному району в 2023г.</t>
  </si>
  <si>
    <t xml:space="preserve">Калевальский р-н, Калевальское г/п, пгт Калевала, ул. Красноармейская, д. 11</t>
  </si>
  <si>
    <t xml:space="preserve">205.58527453</t>
  </si>
  <si>
    <t xml:space="preserve">Калевальский р-н, Калевальское г/п, пгт Калевала, ул. Первомайская, д. 8а</t>
  </si>
  <si>
    <t xml:space="preserve">205.58808455</t>
  </si>
  <si>
    <t xml:space="preserve">1984</t>
  </si>
  <si>
    <t xml:space="preserve">Итого по Калевальскому муниципальному району в 2024г.</t>
  </si>
  <si>
    <t xml:space="preserve">Итого по Калевальскому муниципальному району</t>
  </si>
  <si>
    <t xml:space="preserve">Кемский муниципальный район</t>
  </si>
  <si>
    <t xml:space="preserve">Кемский р-н, Кривопорожское с/п, пос. Кривой Порог, ул. Кольцевая, д. 17</t>
  </si>
  <si>
    <t xml:space="preserve">155.54571538</t>
  </si>
  <si>
    <t xml:space="preserve">Каменный</t>
  </si>
  <si>
    <t xml:space="preserve">Кемский р-н, Кемское г/п, г. Кемь, просп. Пролетарский, д. 63</t>
  </si>
  <si>
    <t xml:space="preserve">175.54596706</t>
  </si>
  <si>
    <t xml:space="preserve">Итого по Кемскому муниципальному району в 2022г.</t>
  </si>
  <si>
    <t xml:space="preserve">Кемский р-н, Кемское г/п, г. Кемь, просп. Пролетарский, д. 51</t>
  </si>
  <si>
    <t xml:space="preserve">175.54300465</t>
  </si>
  <si>
    <t xml:space="preserve">Итого по Кемскому муниципальному району в 2023г.</t>
  </si>
  <si>
    <t xml:space="preserve">Кемский р-н, Кемское г/п, г. Кемь, ул. Каменева, д. 8</t>
  </si>
  <si>
    <t xml:space="preserve">155.54586721</t>
  </si>
  <si>
    <t xml:space="preserve">1956</t>
  </si>
  <si>
    <t xml:space="preserve">Итого по Кемскому муниципальному району в 2024г.</t>
  </si>
  <si>
    <t xml:space="preserve">Итого по Кемскому муниципальному району</t>
  </si>
  <si>
    <t xml:space="preserve">Кондопожский муниципальный район</t>
  </si>
  <si>
    <t xml:space="preserve">Кондопожский р-н, Кондопожское г/п, г. Кондопога, ул. М.Горького, д. 11</t>
  </si>
  <si>
    <t xml:space="preserve">175.54806206</t>
  </si>
  <si>
    <t xml:space="preserve">Кондопожский р-н, Кондопожское г/п, г. Кондопога, ул. Коммунальная, д. 13</t>
  </si>
  <si>
    <t xml:space="preserve">175.54398101</t>
  </si>
  <si>
    <t xml:space="preserve">Кондопожский р-н, Кондопожское г/п, г. Кондопога, ул. Советов, д. 8</t>
  </si>
  <si>
    <t xml:space="preserve">175.554073</t>
  </si>
  <si>
    <t xml:space="preserve">Кондопожский р-н, Кондопожское г/п, г. Кондопога, ул. Советов, д. 31</t>
  </si>
  <si>
    <t xml:space="preserve">175.55600079</t>
  </si>
  <si>
    <t xml:space="preserve">Кондопожский р-н, Кончезерское с/п, с. Кончезеро, ул. Советов, д. 52а</t>
  </si>
  <si>
    <t xml:space="preserve">135.52466815</t>
  </si>
  <si>
    <t xml:space="preserve">1989</t>
  </si>
  <si>
    <t xml:space="preserve">Кондопожский р-н, Кондопожское г/п, г. Кондопога, пер. Октябрьский, д. 2</t>
  </si>
  <si>
    <t xml:space="preserve">175.54392091</t>
  </si>
  <si>
    <t xml:space="preserve">Кондопожский р-н, Кондопожское г/п, г. Кондопога, пер. Октябрьский, д. 6</t>
  </si>
  <si>
    <t xml:space="preserve">175.54394453</t>
  </si>
  <si>
    <t xml:space="preserve">Кондопожский р-н, Кондопожское г/п, г. Кондопога, ул. Пролетарская, д. 34</t>
  </si>
  <si>
    <t xml:space="preserve">175.54591201</t>
  </si>
  <si>
    <t xml:space="preserve">Кондопожский р-н, Кондопожское г/п, г. Кондопога, ул. Советов, д. 3</t>
  </si>
  <si>
    <t xml:space="preserve">175.5470622</t>
  </si>
  <si>
    <t xml:space="preserve">1951</t>
  </si>
  <si>
    <t xml:space="preserve">Кондопожский р-н, Кондопожское г/п, г. Кондопога, ул. Советов, д. 22</t>
  </si>
  <si>
    <t xml:space="preserve">175.54801385</t>
  </si>
  <si>
    <t xml:space="preserve">Кондопожский р-н, Кондопожское г/п, г. Кондопога, ул. Новокирпичная, д. 6</t>
  </si>
  <si>
    <t xml:space="preserve">175.54995563</t>
  </si>
  <si>
    <t xml:space="preserve">Кондопожский р-н, Кондопожское г/п, г. Кондопога, ул. Советов, д. 29</t>
  </si>
  <si>
    <t xml:space="preserve">175.54910265</t>
  </si>
  <si>
    <t xml:space="preserve">Кондопожский р-н, Кондопожское г/п, г. Кондопога, ул. Комсомольская, д. 15</t>
  </si>
  <si>
    <t xml:space="preserve">175.54907301</t>
  </si>
  <si>
    <t xml:space="preserve">Кондопожский р-н, Кондопожское г/п, г. Кондопога, ул. Комсомольская, д. 4</t>
  </si>
  <si>
    <t xml:space="preserve">175.54696915</t>
  </si>
  <si>
    <t xml:space="preserve">Кондопожский р-н, Кондопожское г/п, г. Кондопога, ул. Пролетарская, д. 7</t>
  </si>
  <si>
    <t xml:space="preserve">175.5409822</t>
  </si>
  <si>
    <t xml:space="preserve">Кондопожский р-н, Кондопожское г/п, г. Кондопога, ул. Советов, д. 17</t>
  </si>
  <si>
    <t xml:space="preserve">155.53903817</t>
  </si>
  <si>
    <t xml:space="preserve">Кондопожский р-н, Кондопожское г/п, г. Кондопога, ул. Советов, д. 15</t>
  </si>
  <si>
    <t xml:space="preserve">155.53903466</t>
  </si>
  <si>
    <t xml:space="preserve">Кондопожский р-н, Кондопожское г/п, г. Кондопога, ул. Пролетарская, д. 24</t>
  </si>
  <si>
    <t xml:space="preserve">155.53704109</t>
  </si>
  <si>
    <t xml:space="preserve">Кондопожский р-н, Кондопожское г/п, г. Кондопога, ул. Пролетарская, д. 18</t>
  </si>
  <si>
    <t xml:space="preserve">155.53799451</t>
  </si>
  <si>
    <t xml:space="preserve">Кондопожский р-н, Кондопожское г/п, г. Кондопога, ул. Пролетарская, д. 9</t>
  </si>
  <si>
    <t xml:space="preserve">155.53797851</t>
  </si>
  <si>
    <t xml:space="preserve">Кондопожский р-н, Кондопожское г/п, г. Кондопога, ул. Пролетарская, д. 13</t>
  </si>
  <si>
    <t xml:space="preserve">155.53597955</t>
  </si>
  <si>
    <t xml:space="preserve">Кондопожский р-н, Кондопожское г/п, г. Кондопога, ул. Советов, д. 2</t>
  </si>
  <si>
    <t xml:space="preserve">155.53398141</t>
  </si>
  <si>
    <t xml:space="preserve">Итого по Кондопожскому муниципальному району в 2022г.</t>
  </si>
  <si>
    <t xml:space="preserve">Кондопожский р-н, Кондопожское г/п, г. Кондопога, ул. Заводская, д. 20</t>
  </si>
  <si>
    <t xml:space="preserve">175.54193093</t>
  </si>
  <si>
    <t xml:space="preserve">Кондопожский р-н, Кондопожское г/п, г. Кондопога, ул. Пролетарская, д. 22</t>
  </si>
  <si>
    <t xml:space="preserve">175.54099467</t>
  </si>
  <si>
    <t xml:space="preserve">Кондопожский р-н, Кондопожское г/п, г. Кондопога, ул. Пролетарская, д. 24а</t>
  </si>
  <si>
    <t xml:space="preserve">175.54106999</t>
  </si>
  <si>
    <t xml:space="preserve">Кондопожский р-н, Кончезерское с/п, с. Кончезеро, ул. Советов, д. 61</t>
  </si>
  <si>
    <t xml:space="preserve">175.54194465</t>
  </si>
  <si>
    <t xml:space="preserve">Кондопожский р-н, Кончезерское с/п, с. Кончезеро, ул. Советов, д. 63</t>
  </si>
  <si>
    <t xml:space="preserve">175.54292734</t>
  </si>
  <si>
    <t xml:space="preserve">Кондопожский р-н, Кондопожское г/п, г. Кондопога, ул. Бумажников, д. 6</t>
  </si>
  <si>
    <t xml:space="preserve">175.54093363</t>
  </si>
  <si>
    <t xml:space="preserve">Кондопожский р-н, Кондопожское г/п, г. Кондопога, ул. Пролетарская, д. 42</t>
  </si>
  <si>
    <t xml:space="preserve">175.54193529</t>
  </si>
  <si>
    <t xml:space="preserve">Кондопожский р-н, Кондопожское г/п, г. Кондопога, ул. Комсомольская, д. 21а</t>
  </si>
  <si>
    <t xml:space="preserve">175.54208131</t>
  </si>
  <si>
    <t xml:space="preserve">Кондопожский р-н, Кондопожское г/п, г. Кондопога, ул. М.Горького, д. 8</t>
  </si>
  <si>
    <t xml:space="preserve">175.55621146</t>
  </si>
  <si>
    <t xml:space="preserve">Кондопожский р-н, Кондопожское г/п, г. Кондопога, ул. Пролетарская, д. 29</t>
  </si>
  <si>
    <t xml:space="preserve">175.54102041</t>
  </si>
  <si>
    <t xml:space="preserve">Кондопожский р-н, Кондопожское г/п, г. Кондопога, ул. Пролетарская, д. 21</t>
  </si>
  <si>
    <t xml:space="preserve">155.53103493</t>
  </si>
  <si>
    <t xml:space="preserve">Кондопожский р-н, Кондопожское г/п, г. Кондопога, ул. Пролетарская, д. 3</t>
  </si>
  <si>
    <t xml:space="preserve">155.53799027</t>
  </si>
  <si>
    <t xml:space="preserve">Итого по Кондопожскому муниципальному району в 2023г.</t>
  </si>
  <si>
    <t xml:space="preserve">Кондопожский р-н, Кондопожское г/п, г. Кондопога, ул. Советов, д. 130б</t>
  </si>
  <si>
    <t xml:space="preserve">155.54288196</t>
  </si>
  <si>
    <t xml:space="preserve">1970</t>
  </si>
  <si>
    <t xml:space="preserve">Кондопожский р-н, Кондопожское г/п, г. Кондопога, ул. Комсомольская, д. 2</t>
  </si>
  <si>
    <t xml:space="preserve">155.53795313</t>
  </si>
  <si>
    <t xml:space="preserve">Кондопожский р-н, Кондопожское г/п, г. Кондопога, ул. Пролетарская, д. 16</t>
  </si>
  <si>
    <t xml:space="preserve">155.5389818</t>
  </si>
  <si>
    <t xml:space="preserve">Кондопожский р-н, Кондопожское г/п, г. Кондопога, ул. Пролетарская, д. 37</t>
  </si>
  <si>
    <t xml:space="preserve">155.53893894</t>
  </si>
  <si>
    <t xml:space="preserve">Кондопожский р-н, Кондопожское г/п, г. Кондопога, ул. Пролетарская, д. 38</t>
  </si>
  <si>
    <t xml:space="preserve">155.53802148</t>
  </si>
  <si>
    <t xml:space="preserve">Итого по Кондопожскому муниципальному району в 2024г.</t>
  </si>
  <si>
    <t xml:space="preserve">Итого по Кондопожскому муниципальному району</t>
  </si>
  <si>
    <t xml:space="preserve">Лахденпохский муниципальный район</t>
  </si>
  <si>
    <t xml:space="preserve">Лахденпохский р-н, Хийтольское с/п, пос. Куликово, ул. Центральная, д. 50</t>
  </si>
  <si>
    <t xml:space="preserve">175.54395618</t>
  </si>
  <si>
    <t xml:space="preserve">Лахденпохский р-н, Лахденпохское г/п, г. Лахденпохья, ул. Ладожская, д. 7</t>
  </si>
  <si>
    <t xml:space="preserve">175.55226656</t>
  </si>
  <si>
    <t xml:space="preserve">Лахденпохский р-н, Лахденпохское г/п, г. Лахденпохья, ул. Бусалова, д. 29</t>
  </si>
  <si>
    <t xml:space="preserve">175.55322482</t>
  </si>
  <si>
    <t xml:space="preserve">Итого по Лахденпохскому муниципальному району в 2022г.</t>
  </si>
  <si>
    <t xml:space="preserve">Лахденпохский р-н, Куркиёкское с/п, пос. Куркиеки, ул. Новая, д. 5а</t>
  </si>
  <si>
    <t xml:space="preserve">155.55478482</t>
  </si>
  <si>
    <t xml:space="preserve">1982</t>
  </si>
  <si>
    <t xml:space="preserve">Лахденпохский р-н, Куркиёкское с/п, пос. Куркиеки, ул. Новая, д. 13</t>
  </si>
  <si>
    <t xml:space="preserve">155.55288752</t>
  </si>
  <si>
    <t xml:space="preserve">1971</t>
  </si>
  <si>
    <t xml:space="preserve">Лахденпохский р-н, Куркиёкское с/п, пос. Куркиеки, ул. Новая, д. 19</t>
  </si>
  <si>
    <t xml:space="preserve">155.5548256</t>
  </si>
  <si>
    <t xml:space="preserve">1975</t>
  </si>
  <si>
    <t xml:space="preserve">Лахденпохский р-н, Мийнальское с/п, пос. Ихала, ул. Центральная, д. 42</t>
  </si>
  <si>
    <t xml:space="preserve">175.54293546</t>
  </si>
  <si>
    <t xml:space="preserve">Лахденпохский р-н, Хийтольское с/п, пос. Тиурула, ул. Солнечная, д. 6</t>
  </si>
  <si>
    <t xml:space="preserve">155.55588489</t>
  </si>
  <si>
    <t xml:space="preserve">Лахденпохский р-н, Лахденпохское г/п, г. Лахденпохья, ул. Ладожской флотилии, д. 14</t>
  </si>
  <si>
    <t xml:space="preserve">155.55880387</t>
  </si>
  <si>
    <t xml:space="preserve">Лахденпохский р-н, Куркиёкское с/п, пос. Куркиеки, ул. Новая, д. 7а</t>
  </si>
  <si>
    <t xml:space="preserve">155.54584291</t>
  </si>
  <si>
    <t xml:space="preserve">Лахденпохский р-н, Хийтольское с/п, пос. Куликово, ул. Центральная, д. 51</t>
  </si>
  <si>
    <t xml:space="preserve">175.54395254</t>
  </si>
  <si>
    <t xml:space="preserve">Лахденпохский р-н, Лахденпохское г/п, г. Лахденпохья, ул. Ленина, д. 6</t>
  </si>
  <si>
    <t xml:space="preserve">175.54394291</t>
  </si>
  <si>
    <t xml:space="preserve">Лахденпохский р-н, Лахденпохское г/п, г. Лахденпохья, ул. Ладожская, д. 8</t>
  </si>
  <si>
    <t xml:space="preserve">175.54722482</t>
  </si>
  <si>
    <t xml:space="preserve">Итого по Лахденпохскому муниципальному району в 2023г.</t>
  </si>
  <si>
    <t xml:space="preserve">Лахденпохский р-н, Куркиёкское с/п, пос. Куркиеки, ул. Новая, д. 8</t>
  </si>
  <si>
    <t xml:space="preserve">155.54872465</t>
  </si>
  <si>
    <t xml:space="preserve">Бревно (брус)</t>
  </si>
  <si>
    <t xml:space="preserve">Лахденпохский р-н, Куркиёкское с/п, пос. Куркиеки, ул. Новая, д. 22</t>
  </si>
  <si>
    <t xml:space="preserve">155.54847</t>
  </si>
  <si>
    <t xml:space="preserve">1969</t>
  </si>
  <si>
    <t xml:space="preserve">Итого по Лахденпохскому муниципальному району в 2024г.</t>
  </si>
  <si>
    <t xml:space="preserve">Итого по Лахденпохскому муниципальному району</t>
  </si>
  <si>
    <t xml:space="preserve">Лоухский муниципальный район</t>
  </si>
  <si>
    <t xml:space="preserve">Лоухский р-н, Малиновараккское с/п, пос. Малиновая Варакка, ул. Слюдяная, д. 15</t>
  </si>
  <si>
    <t xml:space="preserve">155.55572004</t>
  </si>
  <si>
    <t xml:space="preserve">Лоухский р-н, Чупинское г/п, пгт Чупа, ул. Пионерская, д. 61</t>
  </si>
  <si>
    <t xml:space="preserve">175.5450446</t>
  </si>
  <si>
    <t xml:space="preserve">Лоухский р-н, Чупинское г/п, пгт Чупа, ул. Пионерская, д. 86</t>
  </si>
  <si>
    <t xml:space="preserve">175.54453</t>
  </si>
  <si>
    <t xml:space="preserve">Итого по Лоухскому муниципальному району в 2022г.</t>
  </si>
  <si>
    <t xml:space="preserve">Лоухский р-н, Чупинское г/п, пгт Чупа, ул. Пионерская, д. 67</t>
  </si>
  <si>
    <t xml:space="preserve">175.54301301</t>
  </si>
  <si>
    <t xml:space="preserve">Лоухский р-н, Чупинское г/п, пгт Чупа, ул. Вокзальная, д. 3</t>
  </si>
  <si>
    <t xml:space="preserve">175.54197879</t>
  </si>
  <si>
    <t xml:space="preserve">Итого по Лоухскому муниципальному району в 2023г.</t>
  </si>
  <si>
    <t xml:space="preserve">Республика Карелия, Лоухский район, пгт. Чупа, ул. Пионерская, д. 72</t>
  </si>
  <si>
    <t xml:space="preserve">135.5398046</t>
  </si>
  <si>
    <t xml:space="preserve">2028</t>
  </si>
  <si>
    <t xml:space="preserve">Итого по Лоухскому муниципальному району в 2024г.</t>
  </si>
  <si>
    <t xml:space="preserve">Итого по Лоухскому муниципальному району</t>
  </si>
  <si>
    <t xml:space="preserve">Медвежьегорский муниципальный район</t>
  </si>
  <si>
    <t xml:space="preserve">Медвежьегорский р-н, Медвежьегорское г/п, г. Медвежьегорск, ул. Дзержинского, д. 16</t>
  </si>
  <si>
    <t xml:space="preserve">175.54794117</t>
  </si>
  <si>
    <t xml:space="preserve">1966</t>
  </si>
  <si>
    <t xml:space="preserve">Медвежьегорский р-н, Медвежьегорское г/п, г. Медвежьегорск, ул. К.Маркса, д. 4</t>
  </si>
  <si>
    <t xml:space="preserve">175.54701117</t>
  </si>
  <si>
    <t xml:space="preserve">Медвежьегорский р-н, Медвежьегорское г/п, г. Медвежьегорск, ул. Лесная, д. 6а</t>
  </si>
  <si>
    <t xml:space="preserve">175.54802117</t>
  </si>
  <si>
    <t xml:space="preserve">Медвежьегорский р-н, Медвежьегорское г/п, г. Медвежьегорск, ул. М.Горького, д. 6</t>
  </si>
  <si>
    <t xml:space="preserve">175.54501117</t>
  </si>
  <si>
    <t xml:space="preserve">Медвежьегорский р-н, Медвежьегорское г/п, г. Медвежьегорск, ул. Онежская, д. 4а</t>
  </si>
  <si>
    <t xml:space="preserve">Медвежьегорский р-н, Медвежьегорское г/п, г. Медвежьегорск, ул. Первомайская, д. 26</t>
  </si>
  <si>
    <t xml:space="preserve">Медвежьегорский р-н, Медвежьегорское г/п, г. Медвежьегорск, ул. Санаторная, д. 1</t>
  </si>
  <si>
    <t xml:space="preserve">175.54798117</t>
  </si>
  <si>
    <t xml:space="preserve">Медвежьегорский р-н, Медвежьегорское г/п, г. Медвежьегорск, ул. Северная, д. 47</t>
  </si>
  <si>
    <t xml:space="preserve">175.54795117</t>
  </si>
  <si>
    <t xml:space="preserve">Медвежьегорский р-н, Медвежьегорское г/п, г. Медвежьегорск, ул. Фанягина, д. 9</t>
  </si>
  <si>
    <t xml:space="preserve">175.54595117</t>
  </si>
  <si>
    <t xml:space="preserve">Медвежьегорский р-н, Медвежьегорское г/п, г. Медвежьегорск, ул. Артемьева, д. 20</t>
  </si>
  <si>
    <t xml:space="preserve">175.54603117</t>
  </si>
  <si>
    <t xml:space="preserve">Кирпич(отштукатур)</t>
  </si>
  <si>
    <t xml:space="preserve">Медвежьегорский р-н, Пиндушское г/п, пгт Пиндуши, ул. Кирова, д. 15а</t>
  </si>
  <si>
    <t xml:space="preserve">175.54891928</t>
  </si>
  <si>
    <t xml:space="preserve">Медвежьегорский р-н, Медвежьегорское г/п, г. Медвежьегорск, ул. Дзержинского, д. 10</t>
  </si>
  <si>
    <t xml:space="preserve">175.54496117</t>
  </si>
  <si>
    <t xml:space="preserve">Итого по Медвежьегорскому муниципальному району в 2022г.</t>
  </si>
  <si>
    <t xml:space="preserve">Медвежьегорский р-н, Медвежьегорское г/п, г. Медвежьегорск, ул. Верхняя, д. 4</t>
  </si>
  <si>
    <t xml:space="preserve">175.54212117</t>
  </si>
  <si>
    <t xml:space="preserve">Медвежьегорский р-н, Медвежьегорское г/п, г. Медвежьегорск, ул. Верхняя, д. 45</t>
  </si>
  <si>
    <t xml:space="preserve">175.54399117</t>
  </si>
  <si>
    <t xml:space="preserve">Медвежьегорский р-н, Медвежьегорское г/п, г. Медвежьегорск, ул. Дзержинского, д. 12</t>
  </si>
  <si>
    <t xml:space="preserve">175.54195117</t>
  </si>
  <si>
    <t xml:space="preserve">Медвежьегорский р-н, Медвежьегорское г/п, г. Медвежьегорск, ул. Кирова, д. 4</t>
  </si>
  <si>
    <t xml:space="preserve">175.54303117</t>
  </si>
  <si>
    <t xml:space="preserve">Медвежьегорский р-н, Медвежьегорское г/п, г. Медвежьегорск, ул. Коммунаров, д. 3</t>
  </si>
  <si>
    <t xml:space="preserve">175.54406117</t>
  </si>
  <si>
    <t xml:space="preserve">Медвежьегорский р-н, Медвежьегорское г/п, г. Медвежьегорск, ул. Коммунаров, д. 10</t>
  </si>
  <si>
    <t xml:space="preserve">175.54207117</t>
  </si>
  <si>
    <t xml:space="preserve">Медвежьегорский р-н, Медвежьегорское г/п, г. Медвежьегорск, ул. М.Горького, д. 11</t>
  </si>
  <si>
    <t xml:space="preserve">175.54201117</t>
  </si>
  <si>
    <t xml:space="preserve">Медвежьегорский р-н, Медвежьегорское г/п, г. Медвежьегорск, ул. М.Горького, д. 18</t>
  </si>
  <si>
    <t xml:space="preserve">175.54314117</t>
  </si>
  <si>
    <t xml:space="preserve">1946</t>
  </si>
  <si>
    <t xml:space="preserve">Медвежьегорский р-н, Медвежьегорское г/п, г. Медвежьегорск, ул. Пионерская, д. 2</t>
  </si>
  <si>
    <t xml:space="preserve">175.54403117</t>
  </si>
  <si>
    <t xml:space="preserve">Медвежьегорский р-н, Медвежьегорское г/п, г. Медвежьегорск, ул. Свердлова, д. 4</t>
  </si>
  <si>
    <t xml:space="preserve">175.54298117</t>
  </si>
  <si>
    <t xml:space="preserve">Медвежьегорский р-н, Медвежьегорское г/п, г. Медвежьегорск, ул. Свердлова, д. 6</t>
  </si>
  <si>
    <t xml:space="preserve">175.54095117</t>
  </si>
  <si>
    <t xml:space="preserve">Медвежьегорский р-н, Медвежьегорское г/п, г. Медвежьегорск, ул. Свердлова, д. 8</t>
  </si>
  <si>
    <t xml:space="preserve">175.54197117</t>
  </si>
  <si>
    <t xml:space="preserve">Медвежьегорский р-н, Медвежьегорское г/п, г. Медвежьегорск, ул. Советская, д. 3</t>
  </si>
  <si>
    <t xml:space="preserve">Медвежьегорский р-н, Пиндушское г/п, дер. Лумбуши, ул. Совхозная, д. 2</t>
  </si>
  <si>
    <t xml:space="preserve">175.54293928</t>
  </si>
  <si>
    <t xml:space="preserve">Медвежьегорский р-н, Медвежьегорское г/п, г. Медвежьегорск, ул. Первомайская, д. 27</t>
  </si>
  <si>
    <t xml:space="preserve">240.56525117</t>
  </si>
  <si>
    <t xml:space="preserve">2017</t>
  </si>
  <si>
    <t xml:space="preserve">Итого по Медвежьегорскому муниципальному району в 2023г.</t>
  </si>
  <si>
    <t xml:space="preserve">Медвежьегорский р-н, Медвежьегорское г/п, г. Медвежьегорск, ул. Дзержинского, д. 19</t>
  </si>
  <si>
    <t xml:space="preserve">155.55188117</t>
  </si>
  <si>
    <t xml:space="preserve">1972</t>
  </si>
  <si>
    <t xml:space="preserve">Кирпичные</t>
  </si>
  <si>
    <t xml:space="preserve">Итого по Медвежьегорскому муниципальному району в 2024г.</t>
  </si>
  <si>
    <t xml:space="preserve">Итого по Медвежьегорскому муниципальному району</t>
  </si>
  <si>
    <t xml:space="preserve">Муезерский муниципальный район</t>
  </si>
  <si>
    <t xml:space="preserve">Итого по Муезерскому муниципальному району в 2022г.</t>
  </si>
  <si>
    <t xml:space="preserve">Муезерский р-н, Воломское с/п, пос. Волома, ул. Строителей, д. 25</t>
  </si>
  <si>
    <t xml:space="preserve">225.60091467</t>
  </si>
  <si>
    <t xml:space="preserve">Итого по Муезерскому муниципальному району в 2023г.</t>
  </si>
  <si>
    <t xml:space="preserve">Муезерский р-н, Воломское с/п, пос. Волома, ул. Гагарина, д. 13</t>
  </si>
  <si>
    <t xml:space="preserve">225.60053</t>
  </si>
  <si>
    <t xml:space="preserve">Муезерский р-н, Ругозерское с/п, с. Ругозеро, ул. Еремеева, д. 46</t>
  </si>
  <si>
    <t xml:space="preserve">205.60082813</t>
  </si>
  <si>
    <t xml:space="preserve">2029</t>
  </si>
  <si>
    <t xml:space="preserve">1977</t>
  </si>
  <si>
    <t xml:space="preserve">Муезерский р-н, Ругозерское с/п, с. Ругозеро, ул. Еремеева, д. 46а</t>
  </si>
  <si>
    <t xml:space="preserve">205.60083024</t>
  </si>
  <si>
    <t xml:space="preserve">Итого по Муезерскому муниципальному району в 2024г.</t>
  </si>
  <si>
    <t xml:space="preserve">Итого по Муезерскому муниципальному район</t>
  </si>
  <si>
    <t xml:space="preserve">Олонецкий национальный муниципальный район</t>
  </si>
  <si>
    <t xml:space="preserve">Олонецкий р-н, Мегрегское с/п, дер. Мегрега, пер. Школьный, д. 5</t>
  </si>
  <si>
    <t xml:space="preserve">205.57579764</t>
  </si>
  <si>
    <t xml:space="preserve">Олонецкий р-н, Олонецкое г/п, г. Олонец, ул. Октябрьская, д. 24</t>
  </si>
  <si>
    <t xml:space="preserve">205.58083192</t>
  </si>
  <si>
    <t xml:space="preserve">Олонецкий р-н, Олонецкое г/п, г. Олонец, ул. Октябрьская, д. 25</t>
  </si>
  <si>
    <t xml:space="preserve">205.58085718</t>
  </si>
  <si>
    <t xml:space="preserve">Олонецкий р-н, Олонецкое г/п, дер. Рыпушкалицы, д. 20а</t>
  </si>
  <si>
    <t xml:space="preserve">205.57093261</t>
  </si>
  <si>
    <t xml:space="preserve">Олонецкий р-н, Михайловское с/п, с. Михайловское, ул. Советская, д. 3</t>
  </si>
  <si>
    <t xml:space="preserve">155.5438162</t>
  </si>
  <si>
    <t xml:space="preserve">2030</t>
  </si>
  <si>
    <t xml:space="preserve">Итого по Олонецкому муниципальному району в 2022г.</t>
  </si>
  <si>
    <t xml:space="preserve">Олонецкий р-н, Олонецкое г/п, г. Олонец, ул. Володарского, д. 27</t>
  </si>
  <si>
    <t xml:space="preserve">225.561016</t>
  </si>
  <si>
    <t xml:space="preserve">Олонецкий р-н, Олонецкое г/п, г. Олонец, ул. 30-летия Победы, д. 7</t>
  </si>
  <si>
    <t xml:space="preserve">225.56100437</t>
  </si>
  <si>
    <t xml:space="preserve">Олонецкий р-н, Мегрегское с/п, дер. Мегрега, ул. Чапаева, д. 9</t>
  </si>
  <si>
    <t xml:space="preserve">205.5828253</t>
  </si>
  <si>
    <t xml:space="preserve">Итого по Олонецкому муниципальному району в 2023г.</t>
  </si>
  <si>
    <t xml:space="preserve">Олонецкий р-н, Коткозерское с/п, дер. Коткозеро, ул. Школьная, д. 5</t>
  </si>
  <si>
    <t xml:space="preserve">155.54886409</t>
  </si>
  <si>
    <t xml:space="preserve">Итого по Олонецкому муниципальному району в 2024г.</t>
  </si>
  <si>
    <t xml:space="preserve">Итого по Олонецкому муниципальному району</t>
  </si>
  <si>
    <t xml:space="preserve">Питкярантский муниципальный район</t>
  </si>
  <si>
    <t xml:space="preserve">Питкярантский р-н, Ляскельское с/п, дер. Хийденсельга, ул. Лесопильщиков, д. 5</t>
  </si>
  <si>
    <t xml:space="preserve">175.54653</t>
  </si>
  <si>
    <t xml:space="preserve">Питкярантский р-н, Питкярантское г/п, г. Питкяранта, ул. Привокзальная, д. 28</t>
  </si>
  <si>
    <t xml:space="preserve">175.54595848</t>
  </si>
  <si>
    <t xml:space="preserve">Питкярантский р-н, Питкярантское г/п, г. Питкяранта, ул. Пушкина, д. 4</t>
  </si>
  <si>
    <t xml:space="preserve">175.54395848</t>
  </si>
  <si>
    <t xml:space="preserve">Питкярантский р-н, Питкярантское г/п, г. Питкяранта, ул. Пионерская, д. 1</t>
  </si>
  <si>
    <t xml:space="preserve">95.50570848</t>
  </si>
  <si>
    <t xml:space="preserve">2040</t>
  </si>
  <si>
    <t xml:space="preserve">Питкярантский р-н, Харлуское с/п, пос. Харлу, ш. Главное, д. 36</t>
  </si>
  <si>
    <t xml:space="preserve">175.54391948</t>
  </si>
  <si>
    <t xml:space="preserve">Питкярантский р-н, Питкярантское г/п, г. Питкяранта, ул. Горького, д. 4</t>
  </si>
  <si>
    <t xml:space="preserve">175.54404099</t>
  </si>
  <si>
    <t xml:space="preserve">Итого по Питкярантскому муниципальному округу в 2022г.</t>
  </si>
  <si>
    <t xml:space="preserve">Питкярантский р-н, Ляскельское с/п, дер. Хийденсельга, ул. Лесопильщиков, д. 4</t>
  </si>
  <si>
    <t xml:space="preserve">155.5548455</t>
  </si>
  <si>
    <t xml:space="preserve">Питкярантский р-н, Питкярантское г/п, г. Питкяранта, ул. Гоголя, д. 14</t>
  </si>
  <si>
    <t xml:space="preserve">175.54108848</t>
  </si>
  <si>
    <t xml:space="preserve">Питкярантский р-н, Питкярантское г/п, г. Питкяранта, ул. Горького, д. 2</t>
  </si>
  <si>
    <t xml:space="preserve">155.55201117</t>
  </si>
  <si>
    <t xml:space="preserve">Питкярантский р-н, Питкярантское г/п, г. Питкяранта, ул. Ленина, д. 35</t>
  </si>
  <si>
    <t xml:space="preserve">175.54302387</t>
  </si>
  <si>
    <t xml:space="preserve">Питкярантский р-н, Питкярантское г/п, г. Питкяранта, ул. Ленина, д. 37</t>
  </si>
  <si>
    <t xml:space="preserve">175.54098734</t>
  </si>
  <si>
    <t xml:space="preserve">Питкярантский р-н, Питкярантское г/п, г. Питкяранта, ул. Ленина, д. 42</t>
  </si>
  <si>
    <t xml:space="preserve">155.5539883</t>
  </si>
  <si>
    <t xml:space="preserve">Питкярантский р-н, Салминское с/п, пос. Салми, ул. Садовая, д. 4</t>
  </si>
  <si>
    <t xml:space="preserve">175.54895217</t>
  </si>
  <si>
    <t xml:space="preserve">Питкярантский р-н, Салминское с/п, пос. Салми, ул. Комсомольская, д. 6</t>
  </si>
  <si>
    <t xml:space="preserve">175.5459537</t>
  </si>
  <si>
    <t xml:space="preserve">Кирпичные со сбор ж/б каркас</t>
  </si>
  <si>
    <t xml:space="preserve">Питкярантский р-н, Харлуское с/п, дер. Рауталахти, ул. Озерная, д. 4</t>
  </si>
  <si>
    <t xml:space="preserve">175.54655</t>
  </si>
  <si>
    <t xml:space="preserve">Итого по Питкярантскому муниципальному округу в 2023г.</t>
  </si>
  <si>
    <t xml:space="preserve">Питкярантский р-н, Ляскельское с/п, дер. Хийденсельга, пер. Клубный, д. 7</t>
  </si>
  <si>
    <t xml:space="preserve">155.54344</t>
  </si>
  <si>
    <t xml:space="preserve">Питкярантский р-н, Ляскельское с/п, дер. Хийденсельга, ул. Лесопильщиков, д. 12</t>
  </si>
  <si>
    <t xml:space="preserve">155.54882366</t>
  </si>
  <si>
    <t xml:space="preserve">Питкярантский р-н, Ляскельское с/п, пос. Ляскеля, ул. Советская, д. 31</t>
  </si>
  <si>
    <t xml:space="preserve">155.54941</t>
  </si>
  <si>
    <t xml:space="preserve">деревянный</t>
  </si>
  <si>
    <t xml:space="preserve">Питкярантский р-н, Питкярантское г/п, г. Питкяранта, кв-л 2-й Строительный, д. 12</t>
  </si>
  <si>
    <t xml:space="preserve">155.54595021</t>
  </si>
  <si>
    <t xml:space="preserve">Питкярантский р-н, Питкярантское г/п, г. Питкяранта, ул. Ленина, д. 33</t>
  </si>
  <si>
    <t xml:space="preserve">155.54395021</t>
  </si>
  <si>
    <t xml:space="preserve">Питкярантский р-н, Питкярантское г/п, г. Питкяранта, ул. Ленина, д. 48</t>
  </si>
  <si>
    <t xml:space="preserve">155.54795638</t>
  </si>
  <si>
    <t xml:space="preserve">Деревянный</t>
  </si>
  <si>
    <t xml:space="preserve">Питкярантский р-н, Питкярантское г/п, г. Питкяранта, ул. Ленина, д. 70</t>
  </si>
  <si>
    <t xml:space="preserve">155.54293638</t>
  </si>
  <si>
    <t xml:space="preserve">Питкярантский р-н, Салминское с/п, дер. Мийнала, ул. Совхозная, д. 7</t>
  </si>
  <si>
    <t xml:space="preserve">155.54992293</t>
  </si>
  <si>
    <t xml:space="preserve">Питкярантский р-н, Салминское с/п, дер. Ряймяля, ул. Советская, д. 13</t>
  </si>
  <si>
    <t xml:space="preserve">155.5468728</t>
  </si>
  <si>
    <t xml:space="preserve">Питкярантский р-н, Харлуское с/п, пос. Харлу, ул. Горького, д. 18а</t>
  </si>
  <si>
    <t xml:space="preserve">155.54774717</t>
  </si>
  <si>
    <t xml:space="preserve">1980</t>
  </si>
  <si>
    <t xml:space="preserve">Питкярантский р-н, Харлуское с/п, пос. Харлу, ш. Главное, д. 38</t>
  </si>
  <si>
    <t xml:space="preserve">155.54287967</t>
  </si>
  <si>
    <t xml:space="preserve">Питкярантский р-н, Питкярантское г/п, г. Питкяранта, ул. Гоголя, д. 12</t>
  </si>
  <si>
    <t xml:space="preserve">155.54291291</t>
  </si>
  <si>
    <t xml:space="preserve">Итого по Питкярантскому муниципальному округу в 2024г.</t>
  </si>
  <si>
    <t xml:space="preserve">Итого по Питкярантскому муниципальному району</t>
  </si>
  <si>
    <t xml:space="preserve">Прионежский  муниципальный район</t>
  </si>
  <si>
    <t xml:space="preserve">Прионежский р-н, Гарнизонное с/п, пос. Чална-1, ул. Завражнова, д. 45</t>
  </si>
  <si>
    <t xml:space="preserve">175.5449947</t>
  </si>
  <si>
    <t xml:space="preserve">Прионежский р-н, Деревянское с/п, дер. Педасельга, ул. Радиоцентр, д. 2</t>
  </si>
  <si>
    <t xml:space="preserve">175.54190764</t>
  </si>
  <si>
    <t xml:space="preserve">Итого по Прионежскому муниципальному району в 2022г.</t>
  </si>
  <si>
    <t xml:space="preserve">Прионежский р-н, Ладвинское с/п, пос. Ладва, ул. Советская, д. 133</t>
  </si>
  <si>
    <t xml:space="preserve">175.54099783</t>
  </si>
  <si>
    <t xml:space="preserve">Прионежский р-н, Ладвинское с/п, пос. Ладва, ул. Советская, д. 131</t>
  </si>
  <si>
    <t xml:space="preserve">175.5419995</t>
  </si>
  <si>
    <t xml:space="preserve">Прионежский р-н, Нововилговское с/п, пос. Новая Вилга, ул. Центральная, д. 10</t>
  </si>
  <si>
    <t xml:space="preserve">155.55096405</t>
  </si>
  <si>
    <t xml:space="preserve">Прионежский р-н, Шуйское с/п, ст. Шуйская, ул. Привокзальная, д. 15а</t>
  </si>
  <si>
    <t xml:space="preserve">155.54590726</t>
  </si>
  <si>
    <t xml:space="preserve">Прионежский р-н, Мелиоративное с/п, пос. Мелиоративный, ул. Строительная, д. 12</t>
  </si>
  <si>
    <t xml:space="preserve">225.56291342</t>
  </si>
  <si>
    <t xml:space="preserve">2018</t>
  </si>
  <si>
    <t xml:space="preserve">Итого по Прионежскому муниципальному району в 2023г.</t>
  </si>
  <si>
    <t xml:space="preserve">Прионежский р-н, Заозерское с/п, с. Заозерье, ул. Новоручейная, д. 5</t>
  </si>
  <si>
    <t xml:space="preserve">155.54991282</t>
  </si>
  <si>
    <t xml:space="preserve">Брус</t>
  </si>
  <si>
    <t xml:space="preserve">Прионежский р-н, Рыборецкое вепсское, с. Рыбрека, ул. Школьная, д. 18</t>
  </si>
  <si>
    <t xml:space="preserve">155.54384652</t>
  </si>
  <si>
    <t xml:space="preserve">Прионежский р-н, Рыборецкое вепсское, с. Рыбрека, ул. Школьная, д. 20</t>
  </si>
  <si>
    <t xml:space="preserve">155.54384753</t>
  </si>
  <si>
    <t xml:space="preserve">Итого по Прионежскому муниципальному району в 2024г.</t>
  </si>
  <si>
    <t xml:space="preserve">Итого по Прионежскому муниципальному району</t>
  </si>
  <si>
    <t xml:space="preserve">Пряжинский муниципальный район</t>
  </si>
  <si>
    <t xml:space="preserve">Пряжинский р-н, Святозерское с/п, с. Святозеро, ул. Новая, д. 1</t>
  </si>
  <si>
    <t xml:space="preserve">155.55387117</t>
  </si>
  <si>
    <t xml:space="preserve">Пряжинский р-н, Святозерское с/п, с. Святозеро, ул. Новая, д. 3</t>
  </si>
  <si>
    <t xml:space="preserve">155.55283195</t>
  </si>
  <si>
    <t xml:space="preserve">Итого по Пряжинскому муниципальному району в 2022г.</t>
  </si>
  <si>
    <t xml:space="preserve">Пряжинский р-н, Чалнинское с/п, ст. Падозеро, ул. Железнодорожная, д. 1</t>
  </si>
  <si>
    <t xml:space="preserve">155.53894017</t>
  </si>
  <si>
    <t xml:space="preserve">Пряжинский р-н, Пряжинское г/п, пгт Пряжа, ул. Гористая, д. 5</t>
  </si>
  <si>
    <t xml:space="preserve">155.54079666</t>
  </si>
  <si>
    <t xml:space="preserve">Пряжинский р-н, Святозерское с/п, с. Святозеро, ул. Новая, д. 5</t>
  </si>
  <si>
    <t xml:space="preserve">155.55091752</t>
  </si>
  <si>
    <t xml:space="preserve">Пряжинский р-н, Святозерское с/п, с. Святозеро, ул. Новая, д. 6</t>
  </si>
  <si>
    <t xml:space="preserve">155.54891752</t>
  </si>
  <si>
    <t xml:space="preserve">Пряжинский р-н, Пряжинское г/п, пгт Пряжа, ул. Гористая, д. 8</t>
  </si>
  <si>
    <t xml:space="preserve">175.54091288</t>
  </si>
  <si>
    <t xml:space="preserve">Итого по Пряжинскому муниципальному району в 2023г.</t>
  </si>
  <si>
    <t xml:space="preserve">Пряжинский р-н, Святозерское с/п, с. Святозеро, ул. Советская, д. 5</t>
  </si>
  <si>
    <t xml:space="preserve">155.53694291</t>
  </si>
  <si>
    <t xml:space="preserve">ДЕРЕВЯННЫЙ</t>
  </si>
  <si>
    <t xml:space="preserve">Пряжинский р-н, Чалнинское с/п, пос. Чална, ул. Новореченская, д. 11</t>
  </si>
  <si>
    <t xml:space="preserve">155.53800256</t>
  </si>
  <si>
    <t xml:space="preserve">Итого по Пряжинскому муниципальному району в 2024г.</t>
  </si>
  <si>
    <t xml:space="preserve">Итого по Пряжинскому муниципальному району</t>
  </si>
  <si>
    <t xml:space="preserve">Пудожский муниципальный район</t>
  </si>
  <si>
    <t xml:space="preserve">Пудожский р-н, Пудожское г/п, г. Пудож, ул. К.Маркса, д. 65а</t>
  </si>
  <si>
    <t xml:space="preserve">175.54895356</t>
  </si>
  <si>
    <t xml:space="preserve">Итого по Пудожскому муниципальному району в 2022г.</t>
  </si>
  <si>
    <t xml:space="preserve">Итого по Пудожскому муниципальному району в 2023г.</t>
  </si>
  <si>
    <t xml:space="preserve">Итого по Пудожскому муниципальному району в 2024г.</t>
  </si>
  <si>
    <t xml:space="preserve">Итого по Пудожскому муниципальному району</t>
  </si>
  <si>
    <t xml:space="preserve">Сегежский  муниципальный район</t>
  </si>
  <si>
    <t xml:space="preserve">Сегежский р-н, Надвоицкое г/п, пгт Надвоицы, ул. Ленина, д. 1/4</t>
  </si>
  <si>
    <t xml:space="preserve">175.55500132</t>
  </si>
  <si>
    <t xml:space="preserve">Сегежский р-н, Надвоицкое г/п, пгт Надвоицы, ул. Ленина, д. 2</t>
  </si>
  <si>
    <t xml:space="preserve">175.556023</t>
  </si>
  <si>
    <t xml:space="preserve">Сегежский р-н, Надвоицкое г/п, пгт Надвоицы, ул. Ленина, д. 7</t>
  </si>
  <si>
    <t xml:space="preserve">175.55500007</t>
  </si>
  <si>
    <t xml:space="preserve">Сегежский р-н, Надвоицкое г/п, пгт Надвоицы, ул. Ленина, д. 10</t>
  </si>
  <si>
    <t xml:space="preserve">175.55501329</t>
  </si>
  <si>
    <t xml:space="preserve">Сегежский р-н, Сегежское г/п, г. Сегежа, ул. Гагарина, д. 19</t>
  </si>
  <si>
    <t xml:space="preserve">175.55618059</t>
  </si>
  <si>
    <t xml:space="preserve">1939</t>
  </si>
  <si>
    <t xml:space="preserve">Сегежский р-н, Сегежское г/п, г. Сегежа, ул. Мира, д. 26</t>
  </si>
  <si>
    <t xml:space="preserve">175.5561916</t>
  </si>
  <si>
    <t xml:space="preserve">1938</t>
  </si>
  <si>
    <t xml:space="preserve">Сегежский р-н, Сегежское г/п, г. Сегежа, ул. Пионерская, д. 6</t>
  </si>
  <si>
    <t xml:space="preserve">175.55517445</t>
  </si>
  <si>
    <t xml:space="preserve">Сегежский р-н, Сегежское г/п, г. Сегежа, ул. Советская, д. 13</t>
  </si>
  <si>
    <t xml:space="preserve">175.55621913</t>
  </si>
  <si>
    <t xml:space="preserve">Сегежский р-н, Сегежское г/п, г. Сегежа, ул. Советская, д. 17</t>
  </si>
  <si>
    <t xml:space="preserve">175.55419424</t>
  </si>
  <si>
    <t xml:space="preserve">Сегежский р-н, Надвоицкое г/п, пгт Надвоицы, ул. Спиридонова, д. 4</t>
  </si>
  <si>
    <t xml:space="preserve">225.56208086</t>
  </si>
  <si>
    <t xml:space="preserve">Сегежский р-н, Надвоицкое г/п, пгт Надвоицы, ул. Спиридонова, д. 5</t>
  </si>
  <si>
    <t xml:space="preserve">225.56208352</t>
  </si>
  <si>
    <t xml:space="preserve">Сегежский р-н, Надвоицкое г/п, пгт Надвоицы, ул. Спиридонова, д. 7</t>
  </si>
  <si>
    <t xml:space="preserve">225.5630944</t>
  </si>
  <si>
    <t xml:space="preserve">Сегежский р-н, Надвоицкое г/п, пгт Надвоицы, ул. Спиридонова, д. 10</t>
  </si>
  <si>
    <t xml:space="preserve">225.56208346</t>
  </si>
  <si>
    <t xml:space="preserve">Итого по Сегежскому муниципальному округу в 2022г.</t>
  </si>
  <si>
    <t xml:space="preserve">Сегежский р-н, Надвоицкое г/п, пгт Надвоицы, ул. Ленина, д. 5</t>
  </si>
  <si>
    <t xml:space="preserve">175.55097444</t>
  </si>
  <si>
    <t xml:space="preserve">Сегежский р-н, Надвоицкое г/п, пгт Надвоицы, ул. Ленина, д. 7а</t>
  </si>
  <si>
    <t xml:space="preserve">175.55197346</t>
  </si>
  <si>
    <t xml:space="preserve">Сегежский р-н, Надвоицкое г/п, пгт Надвоицы, ул. Мира, д. 2</t>
  </si>
  <si>
    <t xml:space="preserve">175.55400423</t>
  </si>
  <si>
    <t xml:space="preserve">Сегежский р-н, Надвоицкое г/п, пгт Надвоицы, ул. Мира, д. 5</t>
  </si>
  <si>
    <t xml:space="preserve">175.55296391</t>
  </si>
  <si>
    <t xml:space="preserve">Сегежский р-н, Надвоицкое г/п, пгт Надвоицы, ул. Мира, д. 6</t>
  </si>
  <si>
    <t xml:space="preserve">175.55299332</t>
  </si>
  <si>
    <t xml:space="preserve">Сегежский р-н, Надвоицкое г/п, пгт Надвоицы, ул. Спиридонова, д. 20</t>
  </si>
  <si>
    <t xml:space="preserve">175.55400338</t>
  </si>
  <si>
    <t xml:space="preserve">Сегежский р-н, Сегежское г/п, г. Сегежа, ул. Анны Лисициной, д. 9</t>
  </si>
  <si>
    <t xml:space="preserve">175.55065</t>
  </si>
  <si>
    <t xml:space="preserve">Сегежский р-н, Сегежское г/п, г. Сегежа, ул. Гагарина, д. 9</t>
  </si>
  <si>
    <t xml:space="preserve">175.55097167</t>
  </si>
  <si>
    <t xml:space="preserve">Сегежский р-н, Сегежское г/п, г. Сегежа, ул. Гагарина, д. 9а</t>
  </si>
  <si>
    <t xml:space="preserve">175.55398024</t>
  </si>
  <si>
    <t xml:space="preserve">Сегежский р-н, Сегежское г/п, г. Сегежа, ул. Гагарина, д. 13</t>
  </si>
  <si>
    <t xml:space="preserve">175.55318444</t>
  </si>
  <si>
    <t xml:space="preserve">Сегежский р-н, Сегежское г/п, г. Сегежа, ул. Ленина, д. 4</t>
  </si>
  <si>
    <t xml:space="preserve">175.55319428</t>
  </si>
  <si>
    <t xml:space="preserve">Сегежский р-н, Сегежское г/п, г. Сегежа, ул. Линдозерская, д. 6</t>
  </si>
  <si>
    <t xml:space="preserve">175.54998588</t>
  </si>
  <si>
    <t xml:space="preserve">Сегежский р-н, Сегежское г/п, г. Сегежа, ул. Линдозерская, д. 8</t>
  </si>
  <si>
    <t xml:space="preserve">175.55205673</t>
  </si>
  <si>
    <t xml:space="preserve">Сегежский р-н, Сегежское г/п, г. Сегежа, ул. Маяковского, д. 12а</t>
  </si>
  <si>
    <t xml:space="preserve">175.55289119</t>
  </si>
  <si>
    <t xml:space="preserve">Сегежский р-н, Сегежское г/п, г. Сегежа, ул. Пионерская, д. 8</t>
  </si>
  <si>
    <t xml:space="preserve">175.55217954</t>
  </si>
  <si>
    <t xml:space="preserve">Сегежский р-н, Сегежское г/п, г. Сегежа, ул. Щербакова, д. 4</t>
  </si>
  <si>
    <t xml:space="preserve">175.55308725</t>
  </si>
  <si>
    <t xml:space="preserve">Сегежский р-н, Сегежское г/п, г. Сегежа, ул. Щербакова, д. 5</t>
  </si>
  <si>
    <t xml:space="preserve">175.55119355</t>
  </si>
  <si>
    <t xml:space="preserve">Сегежский р-н, Сегежское г/п, г. Сегежа, ул. Мира, д. 2</t>
  </si>
  <si>
    <t xml:space="preserve">175.55621213</t>
  </si>
  <si>
    <t xml:space="preserve">Сегежский р-н, Идельское с/п, пос. Идель, ул. Школьная, д. 6</t>
  </si>
  <si>
    <t xml:space="preserve">175.55484</t>
  </si>
  <si>
    <t xml:space="preserve">Сегежский р-н, Сегежское г/п, г. Сегежа, ул. Мира, д. 12а</t>
  </si>
  <si>
    <t xml:space="preserve">175.55720413</t>
  </si>
  <si>
    <t xml:space="preserve">Итого по Сегежскому муниципальному округу в 2023г.</t>
  </si>
  <si>
    <t xml:space="preserve">Сегежский р-н, Сегежское г/п, г. Сегежа, ул. Щербакова, д. 2</t>
  </si>
  <si>
    <t xml:space="preserve">175.54708727</t>
  </si>
  <si>
    <t xml:space="preserve">Сегежский р-н, Сегежское г/п, г. Сегежа, ул. Владимирская, д. 6</t>
  </si>
  <si>
    <t xml:space="preserve">175.54596213</t>
  </si>
  <si>
    <t xml:space="preserve">Сегежский р-н, Сегежское г/п, г. Сегежа, ул. Советская, д. 6</t>
  </si>
  <si>
    <t xml:space="preserve">175.54510602</t>
  </si>
  <si>
    <t xml:space="preserve">Сегежский р-н, Сегежское г/п, г. Сегежа, ул. Советская, д. 18а</t>
  </si>
  <si>
    <t xml:space="preserve">225.56930439</t>
  </si>
  <si>
    <t xml:space="preserve">Сегежский р-н, Сегежское г/п, г. Сегежа, ул. Рихарда Зорге, д. 1</t>
  </si>
  <si>
    <t xml:space="preserve">175.54918423</t>
  </si>
  <si>
    <t xml:space="preserve">Сегежский р-н, Надвоицкое г/п, пгт Надвоицы, ул. 50 лет Октября, д. 1</t>
  </si>
  <si>
    <t xml:space="preserve">225.56400227</t>
  </si>
  <si>
    <t xml:space="preserve">Сегежский р-н, Надвоицкое г/п, пгт Надвоицы, ул. Спиридонова, д. 27</t>
  </si>
  <si>
    <t xml:space="preserve">175.5590544</t>
  </si>
  <si>
    <t xml:space="preserve">Сегежский р-н, Надвоицкое г/п, пгт Надвоицы, ул. Спиридонова, д. 28</t>
  </si>
  <si>
    <t xml:space="preserve">175.55703352</t>
  </si>
  <si>
    <t xml:space="preserve">Сегежский р-н, Идельское с/п, пос. Идель, ул. Советская, д. 17</t>
  </si>
  <si>
    <t xml:space="preserve">175.54305255</t>
  </si>
  <si>
    <t xml:space="preserve">Итого по Сегежскому муниципальному округу в 2024г.</t>
  </si>
  <si>
    <t xml:space="preserve">Итого по Сегежскому муниципальному району</t>
  </si>
  <si>
    <t xml:space="preserve">Сортавальский муниципальный район</t>
  </si>
  <si>
    <t xml:space="preserve">Сортавальский р-н, Сортавальское г/п, г. Сортавала, ул. Горького, д. 24</t>
  </si>
  <si>
    <t xml:space="preserve">175.55007769</t>
  </si>
  <si>
    <r>
      <rPr>
        <sz val="9"/>
        <rFont val="Times New Roman"/>
        <family val="1"/>
        <charset val="204"/>
      </rPr>
      <t xml:space="preserve">Сортавальский р-н, Сортавальское г/п, г. Сортавала, ул. Комсомольская, д. 8</t>
    </r>
    <r>
      <rPr>
        <b val="true"/>
        <sz val="9"/>
        <rFont val="Times New Roman"/>
        <family val="1"/>
        <charset val="204"/>
      </rPr>
      <t xml:space="preserve"> (ОКН)</t>
    </r>
  </si>
  <si>
    <t xml:space="preserve">175.5502074</t>
  </si>
  <si>
    <t xml:space="preserve">Сортавальский р-н, Вяртсильское г/п, пгт Вяртсиля (г Сортавала), ул. Мира, д. 3</t>
  </si>
  <si>
    <t xml:space="preserve">175.54610848</t>
  </si>
  <si>
    <t xml:space="preserve">Сортавальский р-н, Вяртсильское г/п, пгт Вяртсиля (г Сортавала), ул. Мира, д. 4</t>
  </si>
  <si>
    <t xml:space="preserve">Сортавальский р-н, Сортавальское г/п, г. Сортавала, ул. Загородная, д. 50</t>
  </si>
  <si>
    <t xml:space="preserve">175.54619554</t>
  </si>
  <si>
    <t xml:space="preserve">Сортавальский р-н, Сортавальское г/п, г. Сортавала, ул. Комсомольская, д. 7</t>
  </si>
  <si>
    <t xml:space="preserve">175.54719635</t>
  </si>
  <si>
    <t xml:space="preserve">Сортавальский р-н, Сортавальское г/п, г. Сортавала, ул. Маяковского, д. 7</t>
  </si>
  <si>
    <t xml:space="preserve">175.54602426</t>
  </si>
  <si>
    <t xml:space="preserve">Сортавальский р-н, Сортавальское г/п, г. Сортавала, ул. 2-я Гористая, д. 3</t>
  </si>
  <si>
    <t xml:space="preserve">175.54821129</t>
  </si>
  <si>
    <t xml:space="preserve">Сортавальский р-н, Вяртсильское г/п, пгт Вяртсиля (г Сортавала), ул. Мира, д. 12</t>
  </si>
  <si>
    <t xml:space="preserve">175.54408848</t>
  </si>
  <si>
    <r>
      <rPr>
        <sz val="9"/>
        <rFont val="Times New Roman"/>
        <family val="1"/>
        <charset val="204"/>
      </rPr>
      <t xml:space="preserve">Сортавальский р-н, Сортавальское г/п, г. Сортавала, ул. 40 лет ВЛКСМ, д. 2 </t>
    </r>
    <r>
      <rPr>
        <b val="true"/>
        <sz val="9"/>
        <rFont val="Times New Roman"/>
        <family val="1"/>
        <charset val="204"/>
      </rPr>
      <t xml:space="preserve">(ОКН)</t>
    </r>
  </si>
  <si>
    <t xml:space="preserve">175.54420947</t>
  </si>
  <si>
    <t xml:space="preserve">Сортавальский р-н, Сортавальское г/п, г. Сортавала, ул. 40 лет ВЛКСМ, д. 20/14</t>
  </si>
  <si>
    <t xml:space="preserve">175.54320824</t>
  </si>
  <si>
    <r>
      <rPr>
        <sz val="9"/>
        <rFont val="Times New Roman"/>
        <family val="1"/>
        <charset val="204"/>
      </rPr>
      <t xml:space="preserve">Сортавальский р-н, Сортавальское г/п, г. Сортавала, ул. Гагарина, д. 5</t>
    </r>
    <r>
      <rPr>
        <b val="true"/>
        <sz val="9"/>
        <rFont val="Times New Roman"/>
        <family val="1"/>
        <charset val="204"/>
      </rPr>
      <t xml:space="preserve"> (ОКН)</t>
    </r>
  </si>
  <si>
    <t xml:space="preserve">175.5452087</t>
  </si>
  <si>
    <t xml:space="preserve">Сортавальский р-н, Сортавальское г/п, г. Сортавала, ул. Каменистая, д. 14</t>
  </si>
  <si>
    <t xml:space="preserve">175.54418592</t>
  </si>
  <si>
    <r>
      <rPr>
        <sz val="9"/>
        <rFont val="Times New Roman"/>
        <family val="1"/>
        <charset val="204"/>
      </rPr>
      <t xml:space="preserve">Сортавальский р-н, Сортавальское г/п, г. Сортавала, ул. Карельская, д. 10/15</t>
    </r>
    <r>
      <rPr>
        <b val="true"/>
        <sz val="9"/>
        <rFont val="Times New Roman"/>
        <family val="1"/>
        <charset val="204"/>
      </rPr>
      <t xml:space="preserve"> (ОКН)</t>
    </r>
  </si>
  <si>
    <t xml:space="preserve">175.54520814</t>
  </si>
  <si>
    <t xml:space="preserve">Сортавальский р-н, Сортавальское г/п, г. Сортавала, ул. Карельская, д. 56а</t>
  </si>
  <si>
    <t xml:space="preserve">175.54318808</t>
  </si>
  <si>
    <t xml:space="preserve">Сортавальский р-н, Сортавальское г/п, г. Сортавала, ул. Ленина, д. 22</t>
  </si>
  <si>
    <t xml:space="preserve">175.54391255</t>
  </si>
  <si>
    <r>
      <rPr>
        <sz val="9"/>
        <rFont val="Times New Roman"/>
        <family val="1"/>
        <charset val="204"/>
      </rPr>
      <t xml:space="preserve">Сортавальский р-н, Сортавальское г/п, г. Сортавала, ул. Ленина, д. 28</t>
    </r>
    <r>
      <rPr>
        <b val="true"/>
        <sz val="9"/>
        <rFont val="Times New Roman"/>
        <family val="1"/>
        <charset val="204"/>
      </rPr>
      <t xml:space="preserve"> (ОКН)</t>
    </r>
  </si>
  <si>
    <t xml:space="preserve">175.54421587</t>
  </si>
  <si>
    <t xml:space="preserve">Сортавальский р-н, Сортавальское г/п, г. Сортавала, ул. Суворова, д. 2</t>
  </si>
  <si>
    <t xml:space="preserve">175.54914119</t>
  </si>
  <si>
    <r>
      <rPr>
        <sz val="9"/>
        <rFont val="Times New Roman"/>
        <family val="1"/>
        <charset val="204"/>
      </rPr>
      <t xml:space="preserve">Сортавальский р-н, Сортавальское г/п, г. Сортавала, ул. Советская, д. 16 </t>
    </r>
    <r>
      <rPr>
        <b val="true"/>
        <sz val="9"/>
        <rFont val="Times New Roman"/>
        <family val="1"/>
        <charset val="204"/>
      </rPr>
      <t xml:space="preserve">(ОКН)</t>
    </r>
  </si>
  <si>
    <t xml:space="preserve">175.54520776</t>
  </si>
  <si>
    <t xml:space="preserve">Сортавальский р-н, Хелюльское г/п, пгт Хелюля (г Сортавала), пер. Заречный, д. 3</t>
  </si>
  <si>
    <t xml:space="preserve">175.54517003</t>
  </si>
  <si>
    <t xml:space="preserve">Сортавальский р-н, Хелюльское г/п, пгт Хелюля (г Сортавала), ул. Вокзальная, д. 24</t>
  </si>
  <si>
    <t xml:space="preserve">175.54517059</t>
  </si>
  <si>
    <t xml:space="preserve">Сортавальский р-н, Хелюльское г/п, пос. Раутакангас (г Сортавала), д. 1</t>
  </si>
  <si>
    <t xml:space="preserve">175.54492431</t>
  </si>
  <si>
    <t xml:space="preserve">Сортавальский р-н, Кааламское с/п, пос. Рускеала (г Сортавала), ш. Сортавальское, д. 21</t>
  </si>
  <si>
    <t xml:space="preserve">175.54255</t>
  </si>
  <si>
    <t xml:space="preserve">Сортавальский р-н, Сортавальское г/п, г. Сортавала, ул. Чкалова, д. 1</t>
  </si>
  <si>
    <t xml:space="preserve">175.5435246</t>
  </si>
  <si>
    <t xml:space="preserve">Сортавальский р-н, Сортавальское г/п, г. Сортавала, ул. Карельская, д. 16 (ОКН)</t>
  </si>
  <si>
    <t xml:space="preserve">175.54820974</t>
  </si>
  <si>
    <t xml:space="preserve">Сортавальский р-н, Сортавальское г/п, г. Сортавала, ул. Промышленная, д. 24</t>
  </si>
  <si>
    <t xml:space="preserve">175.54599406</t>
  </si>
  <si>
    <t xml:space="preserve">Итого по Сортавальскому муниципальному району в 2022г.</t>
  </si>
  <si>
    <t xml:space="preserve">Сортавальский р-н, Сортавальское г/п, г. Сортавала, м/р-н Гидрогородок, д. 14</t>
  </si>
  <si>
    <t xml:space="preserve">175.54118491</t>
  </si>
  <si>
    <t xml:space="preserve">Сортавальский р-н, Сортавальское г/п, г. Сортавала, ул. Антикайнена, д. 3</t>
  </si>
  <si>
    <t xml:space="preserve">175.54099432</t>
  </si>
  <si>
    <r>
      <rPr>
        <sz val="9"/>
        <rFont val="Times New Roman"/>
        <family val="1"/>
        <charset val="204"/>
      </rPr>
      <t xml:space="preserve">Сортавальский р-н, Сортавальское г/п, г. Сортавала, ул. Антикайнена, д. 13 </t>
    </r>
    <r>
      <rPr>
        <b val="true"/>
        <sz val="9"/>
        <rFont val="Times New Roman"/>
        <family val="1"/>
        <charset val="204"/>
      </rPr>
      <t xml:space="preserve">(ОКН)</t>
    </r>
  </si>
  <si>
    <t xml:space="preserve">155.55421597</t>
  </si>
  <si>
    <t xml:space="preserve">Сортавальский р-н, Сортавальское г/п, г. Сортавала, ул. Горького, д. 21</t>
  </si>
  <si>
    <t xml:space="preserve">175.54299327</t>
  </si>
  <si>
    <t xml:space="preserve">Сортавальский р-н, Сортавальское г/п, г. Сортавала, ул. Железнодорожная, д. 14</t>
  </si>
  <si>
    <t xml:space="preserve">175.54100311</t>
  </si>
  <si>
    <t xml:space="preserve">Сортавальский р-н, Сортавальское г/п, г. Сортавала, ул. Загородная, д. 23</t>
  </si>
  <si>
    <t xml:space="preserve">175.5411605</t>
  </si>
  <si>
    <r>
      <rPr>
        <sz val="9"/>
        <rFont val="Times New Roman"/>
        <family val="1"/>
        <charset val="204"/>
      </rPr>
      <t xml:space="preserve">Сортавальский р-н, Сортавальское г/п, г. Сортавала, ул. Комсомольская, д. 3 </t>
    </r>
    <r>
      <rPr>
        <b val="true"/>
        <sz val="9"/>
        <rFont val="Times New Roman"/>
        <family val="1"/>
        <charset val="204"/>
      </rPr>
      <t xml:space="preserve">(ОКН)</t>
    </r>
  </si>
  <si>
    <t xml:space="preserve">175.54121098</t>
  </si>
  <si>
    <t xml:space="preserve">Сортавальский р-н, Сортавальское г/п, г. Сортавала, ул. Комсомольская, д. 6а</t>
  </si>
  <si>
    <t xml:space="preserve">175.54120259</t>
  </si>
  <si>
    <t xml:space="preserve">Сортавальский р-н, Сортавальское г/п, г. Сортавала, ул. Промышленная, д. 37а</t>
  </si>
  <si>
    <t xml:space="preserve">175.54295247</t>
  </si>
  <si>
    <t xml:space="preserve">Сортавальский р-н, Сортавальское г/п, г. Сортавала, ул. Советская, д. 12</t>
  </si>
  <si>
    <t xml:space="preserve">175.54303657</t>
  </si>
  <si>
    <t xml:space="preserve">Сортавальский р-н, Сортавальское г/п, г. Сортавала, ул. Кирова, д. 6 (ОКН)</t>
  </si>
  <si>
    <t xml:space="preserve">165.54319518</t>
  </si>
  <si>
    <t xml:space="preserve">Сортавальский р-н, Сортавальское г/п, г. Сортавала, ул. Ленина, д. 20</t>
  </si>
  <si>
    <t xml:space="preserve">155.55600979</t>
  </si>
  <si>
    <t xml:space="preserve">Сортавальский р-н, Сортавальское г/п, г. Сортавала, ул. Советская, д. 19</t>
  </si>
  <si>
    <t xml:space="preserve">175.55825146</t>
  </si>
  <si>
    <t xml:space="preserve">Сортавальский р-н, Сортавальское г/п, г. Сортавала, ул. Железнодорожная, д. 16</t>
  </si>
  <si>
    <t xml:space="preserve">225.56097826</t>
  </si>
  <si>
    <t xml:space="preserve">Итого по Сортавальскому муниципальному району в 2023г.</t>
  </si>
  <si>
    <t xml:space="preserve">Сортавальский р-н, Сортавальское г/п, г. Сортавала, ул. Комсомольская, д. 5 (ОКН)</t>
  </si>
  <si>
    <t xml:space="preserve">155.54720889</t>
  </si>
  <si>
    <t xml:space="preserve">Сортавальский р-н, Сортавальское г/п, г. Сортавала, ул. Зеленая, д. 2</t>
  </si>
  <si>
    <t xml:space="preserve">155.54285791</t>
  </si>
  <si>
    <t xml:space="preserve">Сортавальский р-н, Сортавальское г/п, г. Сортавала, ул. Победы, д. 17</t>
  </si>
  <si>
    <t xml:space="preserve">155.54678738</t>
  </si>
  <si>
    <t xml:space="preserve">Сортавальский р-н, Сортавальское г/п, г. Сортавала, ул. Пушкина, д. 4</t>
  </si>
  <si>
    <t xml:space="preserve">155.54687046</t>
  </si>
  <si>
    <t xml:space="preserve">Сортавальский р-н, Сортавальское г/п, пгт Хелюля (г Сортавала), ул. Октябрьская, д. 2</t>
  </si>
  <si>
    <t xml:space="preserve">175.54990979</t>
  </si>
  <si>
    <t xml:space="preserve">Сортавальский р-н, Хелюльское г/п, пгт Хелюля (г Сортавала), ул. Октябрьская, д. 4</t>
  </si>
  <si>
    <t xml:space="preserve">175.54991065</t>
  </si>
  <si>
    <t xml:space="preserve">Сортавальский р-н, Хелюльское г/п, пгт Хелюля (г Сортавала), ул. Фабричная, д. 20 (ОКН)</t>
  </si>
  <si>
    <t xml:space="preserve">175.55815998</t>
  </si>
  <si>
    <t xml:space="preserve">Итого по Сортавальскому муниципальному району в 2024г.</t>
  </si>
  <si>
    <t xml:space="preserve">Итого по Сортавальскому муниципальному району</t>
  </si>
  <si>
    <t xml:space="preserve">Суоярвский муниципальный район</t>
  </si>
  <si>
    <t xml:space="preserve">Суоярвский р-н, Суоярвское г/п, г. Суоярви, ул. Гагарина, д. 4</t>
  </si>
  <si>
    <t xml:space="preserve">155.53100343</t>
  </si>
  <si>
    <t xml:space="preserve">Суоярвский р-н, Суоярвское г/п, г. Суоярви, ул. Ленина, д. 29</t>
  </si>
  <si>
    <t xml:space="preserve">155.52991826</t>
  </si>
  <si>
    <t xml:space="preserve">Итого по Суоярвскому муниципальному округу в 2022г.</t>
  </si>
  <si>
    <t xml:space="preserve">Суоярвский р-н, Суоярвское г/п, г. Суоярви, ул. Гагарина, д. 2</t>
  </si>
  <si>
    <t xml:space="preserve">155.53100323</t>
  </si>
  <si>
    <t xml:space="preserve">Республика Карелия, г. Суоярви, ул. Кайманова, д. 9 </t>
  </si>
  <si>
    <t xml:space="preserve">95.5136301</t>
  </si>
  <si>
    <t xml:space="preserve">Суоярвский р-н, Суоярвское г/п, г. Суоярви, ул. Суоярвское шоссе, д. 4</t>
  </si>
  <si>
    <t xml:space="preserve">135.52386534</t>
  </si>
  <si>
    <t xml:space="preserve">2031</t>
  </si>
  <si>
    <t xml:space="preserve">Итого по Суоярвскому муниципальному округу в 2023г.</t>
  </si>
  <si>
    <t xml:space="preserve">Суоярвский р-н, Поросозерское с/п, пос. Поросозеро, ул. Гагарина, д. 1</t>
  </si>
  <si>
    <t xml:space="preserve">155.52898436</t>
  </si>
  <si>
    <t xml:space="preserve">Суоярвский МО, г. Суоярви, ул. Ленина, д. 35</t>
  </si>
  <si>
    <t xml:space="preserve">130.52692261</t>
  </si>
  <si>
    <t xml:space="preserve">2032</t>
  </si>
  <si>
    <t xml:space="preserve">Суоярвский МО, г. Суоярви, ул. Ленина, д. 41</t>
  </si>
  <si>
    <t xml:space="preserve">135.53288539</t>
  </si>
  <si>
    <t xml:space="preserve">Итого по Суоярвскому муниципальному округу в 2024г.</t>
  </si>
  <si>
    <t xml:space="preserve">Итого по Суоярвскому муниципальному району</t>
  </si>
  <si>
    <t xml:space="preserve">  </t>
  </si>
  <si>
    <t xml:space="preserve">Раздел № 2,   Реестр многоквартирных домов, которые подлежат капитальному ремонту, по видам ремонта </t>
  </si>
  <si>
    <t xml:space="preserve">Адрес многоквартирного дома</t>
  </si>
  <si>
    <t xml:space="preserve">стоимость капитального ремонта, ВСЕГО</t>
  </si>
  <si>
    <t xml:space="preserve">Ремонт внутридомовых инженерных систем</t>
  </si>
  <si>
    <t xml:space="preserve">ремонт или замена лифтового оборудования, признанного непригодным для эксплуатации, ремонт лифтовых шахт</t>
  </si>
  <si>
    <t xml:space="preserve">ремонт крыши, в том числе переустройство невентилируемой крыши на вентилируемую крышу, устройство выходов на кровлю</t>
  </si>
  <si>
    <t xml:space="preserve">ремонт подвальных помещений</t>
  </si>
  <si>
    <t xml:space="preserve">утепление и ремонт фасада</t>
  </si>
  <si>
    <t xml:space="preserve">ремонт фундамента</t>
  </si>
  <si>
    <t xml:space="preserve">установка коллективных (общедомовых) ПУ и УУ</t>
  </si>
  <si>
    <t xml:space="preserve">другие виды (проектная документация)</t>
  </si>
  <si>
    <t xml:space="preserve">Строительный контроль</t>
  </si>
  <si>
    <t xml:space="preserve">электроснабжения</t>
  </si>
  <si>
    <t xml:space="preserve">теплоснабжения</t>
  </si>
  <si>
    <t xml:space="preserve">газоснабжения</t>
  </si>
  <si>
    <t xml:space="preserve">холодного водоснабжения</t>
  </si>
  <si>
    <t xml:space="preserve">горячего водоснабжения</t>
  </si>
  <si>
    <t xml:space="preserve">водоотведения</t>
  </si>
  <si>
    <t xml:space="preserve">руб,</t>
  </si>
  <si>
    <t xml:space="preserve">ед,</t>
  </si>
  <si>
    <t xml:space="preserve">кв,м,</t>
  </si>
  <si>
    <t xml:space="preserve">Итого по Республики Карелия</t>
  </si>
  <si>
    <t xml:space="preserve">Всего по Республики Карелия в 2022г.</t>
  </si>
  <si>
    <t xml:space="preserve">Всего по Республики Карелия в 2023г.</t>
  </si>
  <si>
    <t xml:space="preserve">Всего по Республики Карелия в 2024г,</t>
  </si>
  <si>
    <t xml:space="preserve">267 936.18</t>
  </si>
  <si>
    <t xml:space="preserve">Петрозаводский ГО, г. Петрозаводск, ул. Онежский Разъезд. д. 6</t>
  </si>
  <si>
    <t xml:space="preserve">Петрозаводский ГО, г. Петрозаводск, ул. Онежский Разъезд. д. 9</t>
  </si>
  <si>
    <t xml:space="preserve">Петрозаводский ГО, г. Петрозаводск, просп. Александра Невского, д. 13</t>
  </si>
  <si>
    <t xml:space="preserve">Республика Карелия, г. Петрозаводск, ул. А, Невского, д. 57А</t>
  </si>
  <si>
    <t xml:space="preserve">Калевальский муниципальный район</t>
  </si>
  <si>
    <t xml:space="preserve">Кемский р-н, Кривопорожское с/п, пос. Кривой Порог. ул. Кольцевая, д. 17</t>
  </si>
  <si>
    <t xml:space="preserve">Кондопожский р-н, Кондопожское г/п, г. Кондопога, ул. М,Горького, д. 8</t>
  </si>
  <si>
    <t xml:space="preserve">Лахденпохский р-н, Лахденпохское г/п, г. Лахденпохья, ул. Ладожской флотилии, д.14</t>
  </si>
  <si>
    <t xml:space="preserve">Республика Карелия, Лоухский район, пгт, Чупа, ул. Пионерская, д. 72</t>
  </si>
  <si>
    <t xml:space="preserve">Олонецкий муниципальный район</t>
  </si>
  <si>
    <t xml:space="preserve">Прионежский муниципальный район</t>
  </si>
  <si>
    <t xml:space="preserve">Пудожский р-н, Пудожское г/п, г. Пудож, ул. К,Маркса, д. 65а</t>
  </si>
  <si>
    <t xml:space="preserve">Сегежский муниципальный район</t>
  </si>
  <si>
    <t xml:space="preserve">Сортавальский р-н, Сортавальское г/п, г. Сортавала, ул. Комсомольская, д. 8 (ОКН)</t>
  </si>
  <si>
    <t xml:space="preserve">Сортавальский р-н, Вяртсильское г/п, пгт Вяртсиля (г. Сортавала), ул. Мира, д. 3</t>
  </si>
  <si>
    <t xml:space="preserve">Сортавальский р-н, Вяртсильское г/п, пгт Вяртсиля (г. Сортавала), ул. Мира, д. 4</t>
  </si>
  <si>
    <t xml:space="preserve">Сортавальский р-н, Вяртсильское г/п, пгт Вяртсиля (г. Сортавала), ул. Мира, д. 12</t>
  </si>
  <si>
    <t xml:space="preserve">Сортавальский р-н, Сортавальское г/п, г. Сортавала, ул. 40 лет ВЛКСМ, д. 2 (ОКН)</t>
  </si>
  <si>
    <t xml:space="preserve">Сортавальский р-н, Сортавальское г/п, г. Сортавала, ул. Гагарина, д. 5 (ОКН)</t>
  </si>
  <si>
    <t xml:space="preserve">Сортавальский р-н, Сортавальское г/п, г. Сортавала, ул. Карельская, д. 10/15 (ОКН)</t>
  </si>
  <si>
    <t xml:space="preserve">Сортавальский р-н, Сортавальское г/п, г. Сортавала, ул. Ленина, д. 28 (ОКН)</t>
  </si>
  <si>
    <t xml:space="preserve">Сортавальский р-н, Сортавальское г/п, г. Сортавала, ул. Советская, д. 16 (ОКН)</t>
  </si>
  <si>
    <t xml:space="preserve">Сортавальский р-н, Хелюльское г/п, пгт Хелюля (г. Сортавала), пер. Заречный, д. 3</t>
  </si>
  <si>
    <t xml:space="preserve">Сортавальский р-н, Хелюльское г/п, пгт Хелюля (г. Сортавала), ул. Вокзальная, д. 24</t>
  </si>
  <si>
    <t xml:space="preserve">Сортавальский р-н, Хелюльское г/п, пос. Раутакангас (г. Сортавала), д. 1</t>
  </si>
  <si>
    <t xml:space="preserve">Сортавальский р-н, Кааламское с/п, пос. Рускеала (г. Сортавала), ш. Сортавальское, д. 21</t>
  </si>
  <si>
    <t xml:space="preserve">Сортавальский р-н, Сортавальское г/п, г. Сортавала, ул. Антикайнена, д. 13 (ОКН)</t>
  </si>
  <si>
    <t xml:space="preserve">Сортавальский р-н, Сортавальское г/п, г. Сортавала, ул. Комсомольская, д. 3 (ОКН)</t>
  </si>
  <si>
    <t xml:space="preserve">Сортавальский р-н, Сортавальское г/п, пгт Хелюля (г. Сортавала), ул. Октябрьская, д. 2</t>
  </si>
  <si>
    <t xml:space="preserve">Сортавальский р-н, Хелюльское г/п, пгт Хелюля (г. Сортавала), ул. Октябрьская, д. 4</t>
  </si>
  <si>
    <t xml:space="preserve">Сортавальский р-н, Хелюльское г/п, пгт Хелюля (г. Сортавала), ул. Фабричная, д. 20 (ОКН)</t>
  </si>
  <si>
    <t xml:space="preserve">Раздел № 3.   Перечень многоквартирных домов, в отношении которых запланированы работы по замене лифтового оборудования и ремонту лифтовых шахт (замена лифтов)</t>
  </si>
  <si>
    <t xml:space="preserve">Ремонт или замена лифтового оборудования, признанного непригодным для эксплуатации, ремонт лифтовых шахт</t>
  </si>
  <si>
    <t xml:space="preserve">Год ввода в эксплуатацию лифтового оборудования</t>
  </si>
  <si>
    <t xml:space="preserve">Стоимость работ и (или) услуг, в том числе разработка проектно-сметной документации и выполнение работ по строительному контролю</t>
  </si>
  <si>
    <t xml:space="preserve">Плановый период проведения работ</t>
  </si>
  <si>
    <t xml:space="preserve">ед.</t>
  </si>
  <si>
    <t xml:space="preserve">*</t>
  </si>
  <si>
    <t xml:space="preserve">Всего по Республики Карелия</t>
  </si>
  <si>
    <t xml:space="preserve">Петрозаводский ГО, г. Петрозаводск, ул.Мелентьевой, д. 30</t>
  </si>
  <si>
    <t xml:space="preserve">Петрозаводский ГО, г. Петрозаводск, ул. Лыжная, д. 12</t>
  </si>
  <si>
    <t xml:space="preserve">1987</t>
  </si>
  <si>
    <t xml:space="preserve">Петрозаводский ГО, г. Петрозаводск, ул. Сортавальская, д. 10</t>
  </si>
  <si>
    <t xml:space="preserve">1983</t>
  </si>
  <si>
    <t xml:space="preserve">Петрозаводский ГО, г. Петрозаводск, ул. Островского, д. 36</t>
  </si>
  <si>
    <t xml:space="preserve">Петрозаводский ГО, г. Петрозаводск, ул. Островского, д. 38</t>
  </si>
  <si>
    <t xml:space="preserve">1994</t>
  </si>
  <si>
    <t xml:space="preserve">Петрозаводский ГО, г. Петрозаводск, ул. Балтийская, д. 29</t>
  </si>
  <si>
    <t xml:space="preserve">Петрозаводский ГО, г. Петрозаводск, ул. Торнева, д. 11</t>
  </si>
  <si>
    <t xml:space="preserve">1988</t>
  </si>
  <si>
    <t xml:space="preserve">Петрозаводский ГО, г. Петрозаводск, просп. Карельский, д. 18</t>
  </si>
  <si>
    <t xml:space="preserve">Петрозаводский ГО, г. Петрозаводск, ул. Сортавальская, д. 13</t>
  </si>
  <si>
    <t xml:space="preserve">Петрозаводский ГО, г. Петрозаводск, ул. Балтийская, д. 57</t>
  </si>
  <si>
    <t xml:space="preserve">1979</t>
  </si>
  <si>
    <t xml:space="preserve">Петрозаводский ГО, г. Петрозаводск, ул. Ровио, д. 34</t>
  </si>
  <si>
    <t xml:space="preserve">Петрозаводский ГО, г. Петрозаводск, ул. Ровио, д. 5</t>
  </si>
  <si>
    <t xml:space="preserve">1985</t>
  </si>
  <si>
    <t xml:space="preserve">Петрозаводский ГО, г. Петрозаводск, ул. Лыжная, д. 5а</t>
  </si>
  <si>
    <t xml:space="preserve">Петрозаводский ГО, г. Петрозаводск, ул. Лыжная, д. 22</t>
  </si>
  <si>
    <t xml:space="preserve">Петрозаводский ГО, г. Петрозаводск, ул. Лыжная, д. 30</t>
  </si>
  <si>
    <t xml:space="preserve">1986</t>
  </si>
  <si>
    <t xml:space="preserve">Петрозаводский ГО, г. Петрозаводск, просп. Лесной, д. 5</t>
  </si>
  <si>
    <t xml:space="preserve">Петрозаводский ГО, г. Петрозаводск, ул. Древлянка, д. 4 кор.4</t>
  </si>
  <si>
    <t xml:space="preserve">Петрозаводский ГО, г. Петрозаводск, ул. Лыжная, д. 28</t>
  </si>
  <si>
    <t xml:space="preserve">Петрозаводский ГО, г. Петрозаводск, ул. Лыжная, д. 32</t>
  </si>
  <si>
    <t xml:space="preserve">Петрозаводский ГО, г. Петрозаводск, ул. Торнева, д. 17</t>
  </si>
  <si>
    <t xml:space="preserve">Петрозаводский ГО, г. Петрозаводск, б-р Интернационалистов, д. 19</t>
  </si>
  <si>
    <t xml:space="preserve">1991</t>
  </si>
  <si>
    <t xml:space="preserve">Петрозаводский ГО, г. Петрозаводск, просп. Карельский, д. 18б</t>
  </si>
  <si>
    <t xml:space="preserve">1990</t>
  </si>
  <si>
    <t xml:space="preserve">Петрозаводский ГО, г. Петрозаводск, ул. Древлянка, д. 4 кор.1</t>
  </si>
  <si>
    <t xml:space="preserve">Петрозаводский ГО, г. Петрозаводск, ул. Зеленая, д. 10</t>
  </si>
  <si>
    <t xml:space="preserve">1992</t>
  </si>
  <si>
    <t xml:space="preserve">Петрозаводский ГО, г. Петрозаводск, ул. Пограничная, д. 9</t>
  </si>
  <si>
    <t xml:space="preserve">Петрозаводский ГО, г. Петрозаводск, ул. Пограничная, д. 11</t>
  </si>
  <si>
    <t xml:space="preserve">Петрозаводский ГО, г. Петрозаводск, ул. Попова, д. 10</t>
  </si>
  <si>
    <t xml:space="preserve">Петрозаводский ГО, г. Петрозаводск, ул. Чкалова, д. 47</t>
  </si>
  <si>
    <t xml:space="preserve">Петрозаводский ГО, г. Петрозаводск, ул. Чкалова, д. 58</t>
  </si>
  <si>
    <t xml:space="preserve">Петрозаводский ГО, г. Петрозаводск, ул. Березовая аллея, д. 25</t>
  </si>
  <si>
    <t xml:space="preserve">Петрозаводский ГО, г. Петрозаводск, просп. Лесной, д. 29</t>
  </si>
  <si>
    <t xml:space="preserve">Итого по Петрозаводскому городскому округу в 2022 г.</t>
  </si>
  <si>
    <t xml:space="preserve">Петрозаводский ГО, г. Петрозаводск, ул. Чкалова, д. 50</t>
  </si>
  <si>
    <t xml:space="preserve">Петрозаводский ГО, г. Петрозаводск, ул. Торнева, д. 1</t>
  </si>
  <si>
    <t xml:space="preserve">Петрозаводский ГО, г. Петрозаводск, ш. Лососинское, д. 21 кор.4</t>
  </si>
  <si>
    <t xml:space="preserve">Петрозаводский ГО, г. Петрозаводск, ул. Генерала Фролова, д. 14</t>
  </si>
  <si>
    <t xml:space="preserve">1981</t>
  </si>
  <si>
    <t xml:space="preserve">Петрозаводский ГО, г. Петрозаводск, ул. Питкярантская, д. 18</t>
  </si>
  <si>
    <t xml:space="preserve">Петрозаводский ГО, г. Петрозаводск, ул. Репникова, д. 1</t>
  </si>
  <si>
    <t xml:space="preserve">Петрозаводский ГО, г. Петрозаводск, просп. Лесной, д. 15</t>
  </si>
  <si>
    <t xml:space="preserve">Петрозаводский ГО, г. Петрозаводск, ул. Кутузова, д. 55</t>
  </si>
  <si>
    <t xml:space="preserve">Петрозаводский ГО, г. Петрозаводск, пер. Ругозерский, д. 11</t>
  </si>
  <si>
    <t xml:space="preserve">Петрозаводский ГО, г. Петрозаводск, просп. Карельский, д. 4</t>
  </si>
  <si>
    <t xml:space="preserve">Петрозаводский ГО, г. Петрозаводск, просп. Комсомольский, д. 17</t>
  </si>
  <si>
    <t xml:space="preserve">Петрозаводский ГО, г. Петрозаводск, ул. Зеленая, д. 8</t>
  </si>
  <si>
    <t xml:space="preserve">Петрозаводский ГО, г. Петрозаводск, ул. Кемская, д. 5</t>
  </si>
  <si>
    <t xml:space="preserve">Петрозаводский ГО, г. Петрозаводск, ул. Парфенова, д. 12</t>
  </si>
  <si>
    <t xml:space="preserve">Петрозаводский ГО, г. Петрозаводск, ул. Питкярантская, д. 24</t>
  </si>
  <si>
    <t xml:space="preserve">Петрозаводский ГО, г. Петрозаводск, ул. Питкярантская, д. 28</t>
  </si>
  <si>
    <t xml:space="preserve">Петрозаводский ГО, г. Петрозаводск, ул. Питкярантская, д. 32</t>
  </si>
  <si>
    <t xml:space="preserve">Петрозаводский ГО, г. Петрозаводск, ул. Ровио, д. 10</t>
  </si>
  <si>
    <t xml:space="preserve">Петрозаводский ГО, г. Петрозаводск, ул. Ровио, д. 17/2</t>
  </si>
  <si>
    <t xml:space="preserve">Петрозаводский ГО, г. Петрозаводск, ул. Ровио, д. 19</t>
  </si>
  <si>
    <t xml:space="preserve">Петрозаводский ГО, г. Петрозаводск, ул. Сегежская, д. 15</t>
  </si>
  <si>
    <t xml:space="preserve">Петрозаводский ГО, г. Петрозаводск, ул. Сортавальская, д. 6</t>
  </si>
  <si>
    <t xml:space="preserve">Петрозаводский ГО, г. Петрозаводск, ул. Сортавальская, д. 14</t>
  </si>
  <si>
    <t xml:space="preserve">Петрозаводский ГО, г. Петрозаводск, ул. Сыктывкарская, д. 29</t>
  </si>
  <si>
    <t xml:space="preserve">Петрозаводский ГО, г. Петрозаводск, ш. Лососинское, д. 21 кор.6</t>
  </si>
  <si>
    <t xml:space="preserve">Петрозаводский ГО, г. Петрозаводск, ш. Лососинское, д. 21 кор.8</t>
  </si>
  <si>
    <t xml:space="preserve">Петрозаводский ГО, г. Петрозаводск, ш. Лососинское, д. 23 кор.1</t>
  </si>
  <si>
    <t xml:space="preserve">Петрозаводский ГО, г. Петрозаводск, просп. Лесной, д. 31</t>
  </si>
  <si>
    <t xml:space="preserve">Петрозаводский ГО, г. Петрозаводск, б-р Интернационалистов, д. 9</t>
  </si>
  <si>
    <t xml:space="preserve">Петрозаводский ГО, г. Петрозаводск, ул. Древлянка, д. 23 кор.1</t>
  </si>
  <si>
    <t xml:space="preserve">Петрозаводский ГО, г. Петрозаводск, ул. Зеленая, д. 12</t>
  </si>
  <si>
    <t xml:space="preserve">Петрозаводский ГО, г. Петрозаводск, ул. Сегежская, д. 21</t>
  </si>
  <si>
    <t xml:space="preserve">Петрозаводский ГО, г. Петрозаводск, ул. Софьи Ковалевской, д. 3</t>
  </si>
  <si>
    <t xml:space="preserve">Петрозаводский ГО, г. Петрозаводск, б-р Интернационалистов, д. 11</t>
  </si>
  <si>
    <t xml:space="preserve">Петрозаводский ГО, г. Петрозаводск, просп. Лесной, д. 7</t>
  </si>
  <si>
    <t xml:space="preserve">Петрозаводский ГО, г. Петрозаводск, б-р Интернационалистов, д. 6 кор.2</t>
  </si>
  <si>
    <t xml:space="preserve">Петрозаводский ГО, г. Петрозаводск, ул. Архипова, д. 12</t>
  </si>
  <si>
    <t xml:space="preserve">Петрозаводский ГО, г. Петрозаводск, ул. Древлянка, д. 1</t>
  </si>
  <si>
    <t xml:space="preserve">Петрозаводский ГО, г. Петрозаводск, ул. Сортавальская, д. 9</t>
  </si>
  <si>
    <t xml:space="preserve">Петрозаводский ГО, г. Петрозаводск, наб. Ла-Рошель, д. 5</t>
  </si>
  <si>
    <t xml:space="preserve">Петрозаводский ГО, г. Петрозаводск, ш. Лососинское, д. 21, корп. 1</t>
  </si>
  <si>
    <t xml:space="preserve">Петрозаводский ГО, г. Петрозаводск, б-р Интернационалистов, д. 10</t>
  </si>
  <si>
    <t xml:space="preserve">Петрозаводский ГО, г. Петрозаводск, просп. Комсомольский, д. 15</t>
  </si>
  <si>
    <t xml:space="preserve">Петрозаводский ГО, г. Петрозаводск, ул. Лыжная, д. 7</t>
  </si>
  <si>
    <t xml:space="preserve">Петрозаводский ГО, г. Петрозаводск, ш. Лососинское, д. 25</t>
  </si>
  <si>
    <t xml:space="preserve">Итого по Петрозаводскому городскому округу в 2023 г.</t>
  </si>
  <si>
    <t xml:space="preserve">Петрозаводский ГО, г. Петрозаводск, ул. Анохина, д. 1а</t>
  </si>
  <si>
    <t xml:space="preserve">Петрозаводский ГО, г. Петрозаводск, б-р Интернационалистов, д. 6, корп. 1</t>
  </si>
  <si>
    <t xml:space="preserve">Петрозаводский ГО, г. Петрозаводск, б-р Интернационалистов, д. 18</t>
  </si>
  <si>
    <t xml:space="preserve">Петрозаводский ГО, г. Петрозаводск, пер. Попова, д. 6</t>
  </si>
  <si>
    <t xml:space="preserve">Петрозаводский ГО, г. Петрозаводск, просп. Лесной, д. 13</t>
  </si>
  <si>
    <t xml:space="preserve">Петрозаводский ГО, г. Петрозаводск, просп. Октябрьский, д. 26</t>
  </si>
  <si>
    <t xml:space="preserve">Петрозаводский ГО, г. Петрозаводск, ул. Березовая аллея, д. 24</t>
  </si>
  <si>
    <t xml:space="preserve">Петрозаводский ГО, г. Петрозаводск, ул. Березовая аллея, д. 34, корп. 1</t>
  </si>
  <si>
    <t xml:space="preserve">Петрозаводский ГО, г. Петрозаводск, ул. Березовая аллея, д. 37</t>
  </si>
  <si>
    <t xml:space="preserve">Петрозаводский ГО, г. Петрозаводск, ул. Березовая аллея, д. 40</t>
  </si>
  <si>
    <t xml:space="preserve">Петрозаводский ГО, г. Петрозаводск, ул. Боровая, д. 7</t>
  </si>
  <si>
    <t xml:space="preserve">Петрозаводский ГО, г. Петрозаводск, ул. Древлянка, д. 2</t>
  </si>
  <si>
    <t xml:space="preserve">Петрозаводский ГО, г. Петрозаводск, ул. Древлянка, д. 6</t>
  </si>
  <si>
    <t xml:space="preserve">Петрозаводский ГО, г. Петрозаводск, ул. Древлянка, д. 7</t>
  </si>
  <si>
    <t xml:space="preserve">Петрозаводский ГО, г. Петрозаводск, ул. Древлянка, д. 9</t>
  </si>
  <si>
    <t xml:space="preserve">Петрозаводский ГО, г. Петрозаводск, ул. Древлянка, д. 17, корп. 1</t>
  </si>
  <si>
    <t xml:space="preserve">Петрозаводский ГО, г. Петрозаводск, ул. Древлянка, д. 19, корп. 1</t>
  </si>
  <si>
    <t xml:space="preserve">Петрозаводский ГО, г. Петрозаводск, ул. Калинина, д. 26а</t>
  </si>
  <si>
    <t xml:space="preserve">Петрозаводский ГО, г. Петрозаводск, ул. Ровио, д. 20</t>
  </si>
  <si>
    <t xml:space="preserve">Петрозаводский ГО, г. Петрозаводск, ул. Сыктывкарская, д. 21</t>
  </si>
  <si>
    <t xml:space="preserve">Петрозаводский ГО, г. Петрозаводск, ул. Хейкконена, д. 14</t>
  </si>
  <si>
    <t xml:space="preserve">Петрозаводский ГО, г. Петрозаводск, ул. Хейкконена, д. 16</t>
  </si>
  <si>
    <t xml:space="preserve">Петрозаводский ГО, г. Петрозаводск, ул. Хейкконена, д. 20</t>
  </si>
  <si>
    <t xml:space="preserve">Петрозаводский ГО, г. Петрозаводск, ул. Хейкконена, д. 22</t>
  </si>
  <si>
    <t xml:space="preserve">Петрозаводский ГО, г. Петрозаводск, ул. Чкалова, д. 49а</t>
  </si>
  <si>
    <t xml:space="preserve">Петрозаводский ГО, г. Петрозаводск, ш. Лососинское, д. 30</t>
  </si>
  <si>
    <t xml:space="preserve">Петрозаводский ГО, г. Петрозаводск, ш. Лососинское, д. 33, корп. 1</t>
  </si>
  <si>
    <t xml:space="preserve">Петрозаводский ГО, г. Петрозаводск, ш. Лососинское, д. 34, корп. 1</t>
  </si>
  <si>
    <t xml:space="preserve">Петрозаводский ГО, г. Петрозаводск, ш. Лососинское, д. 35</t>
  </si>
  <si>
    <t xml:space="preserve">Петрозаводский ГО, г. Петрозаводск, ул. Пархоменко, д. 33</t>
  </si>
  <si>
    <t xml:space="preserve">Петрозаводский ГО, г. Петрозаводск, ул. Чапаева, д. 104</t>
  </si>
  <si>
    <t xml:space="preserve">Петрозаводский ГО, г. Петрозаводск, пер. Ругозерский, д. 7</t>
  </si>
  <si>
    <t xml:space="preserve">Петрозаводский ГО, г. Петрозаводск, ул. Архипова, д. 10</t>
  </si>
  <si>
    <t xml:space="preserve">Петрозаводский ГО, г. Петрозаводск, ул. Древлянка, д. 13</t>
  </si>
  <si>
    <t xml:space="preserve">Петрозаводский ГО, г. Петрозаводск, ул. Софьи Ковалевской, д. 5</t>
  </si>
  <si>
    <t xml:space="preserve">Петрозаводский ГО, г. Петрозаводск, ул. Софьи Ковалевской, д. 7</t>
  </si>
  <si>
    <t xml:space="preserve">Петрозаводский ГО, г. Петрозаводск, ш. Лососинское, д. 31 кор.4</t>
  </si>
  <si>
    <t xml:space="preserve">Петрозаводский ГО, г. Петрозаводск, ш. Лососинское, д. 22, корп. 2</t>
  </si>
  <si>
    <t xml:space="preserve">Петрозаводский ГО, г. Петрозаводск, б-р Интернационалистов, д. 15</t>
  </si>
  <si>
    <t xml:space="preserve">Итого по Петрозаводскому городскому округу в 2024 г.</t>
  </si>
  <si>
    <t xml:space="preserve">Костомукшский муниципальный район</t>
  </si>
  <si>
    <t xml:space="preserve">Костомукшский ГО, г. Костомукша, ул. Героев, д. 9</t>
  </si>
  <si>
    <t xml:space="preserve">Костомукшский ГО, г. Костомукша, ул. Калевала, д. 5</t>
  </si>
  <si>
    <t xml:space="preserve">Костомукшский ГО, г. Костомукша, ул. Калевала, д. 10</t>
  </si>
  <si>
    <t xml:space="preserve">Костомукшский ГО, г. Костомукша, ул. Карельская, д. 7</t>
  </si>
  <si>
    <t xml:space="preserve">Костомукшский ГО, г. Костомукша, ул. Мира, д. 5</t>
  </si>
  <si>
    <t xml:space="preserve">Костомукшский ГО, г. Костомукша, ул. Первомайская, д. 6</t>
  </si>
  <si>
    <t xml:space="preserve">Костомукшский ГО, г. Костомукша, ул. Первомайская, д. 8</t>
  </si>
  <si>
    <t xml:space="preserve">Костомукшский ГО, г. Костомукша, ул. Первомайская, д. 10</t>
  </si>
  <si>
    <t xml:space="preserve">Костомукшский ГО, г. Костомукша, ул. Героев, д. 1</t>
  </si>
  <si>
    <t xml:space="preserve">Костомукшский ГО, г. Костомукша, ул. Героев, д. 11</t>
  </si>
  <si>
    <t xml:space="preserve">Костомукшский ГО, г. Костомукша, ул. Интернациональная, д. 1</t>
  </si>
  <si>
    <t xml:space="preserve">Костомукшский ГО, г. Костомукша, ул. Калевала, д. 4</t>
  </si>
  <si>
    <t xml:space="preserve">Костомукшский ГО, г. Костомукша, ул. Калевала, д. 12</t>
  </si>
  <si>
    <t xml:space="preserve">Костомукшский ГО, г. Костомукша, ул. Калевала, д. 23</t>
  </si>
  <si>
    <t xml:space="preserve">Костомукшский ГО, г. Костомукша, ул. Калевала, д. 27</t>
  </si>
  <si>
    <t xml:space="preserve">Костомукшский ГО, г. Костомукша, ул. Мира, д. 7</t>
  </si>
  <si>
    <t xml:space="preserve">Итого по Костомукшскому городскому округу в 2023 г.</t>
  </si>
  <si>
    <t xml:space="preserve">Костомукшский ГО, г. Костомукша, ул. Карельская, д. 1</t>
  </si>
  <si>
    <t xml:space="preserve">Костомукшский ГО, г. Костомукша, ул. Первооткрывателей, д. 2</t>
  </si>
  <si>
    <t xml:space="preserve">Костомукшский ГО, г. Костомукша, ул. Первооткрывателей, д. 4</t>
  </si>
  <si>
    <t xml:space="preserve">Костомукшский ГО, г. Костомукша, ул. Первооткрывателей, д. 6</t>
  </si>
  <si>
    <t xml:space="preserve">Костомукшский ГО, г. Костомукша, ул. Советская, д. 11</t>
  </si>
  <si>
    <t xml:space="preserve">Костомукшский ГО, г. Костомукша, ул. Героев, д. 2</t>
  </si>
  <si>
    <t xml:space="preserve">Костомукшский ГО, г. Костомукша, ул. Антикайнена, д. 19</t>
  </si>
  <si>
    <t xml:space="preserve">Костомукшский ГО, г. Костомукша, ул. Героев, д. 3</t>
  </si>
  <si>
    <t xml:space="preserve">Костомукшский ГО, г. Костомукша, ул. Героев, д. 4</t>
  </si>
  <si>
    <t xml:space="preserve">Костомукшский ГО, г. Костомукша, ул. Карельская, д. 3</t>
  </si>
  <si>
    <t xml:space="preserve">Костомукшский ГО, г. Костомукша, ул. Ленина, д. 1</t>
  </si>
  <si>
    <t xml:space="preserve">Костомукшский ГО, г. Костомукша, ул. Ленина, д. 3</t>
  </si>
  <si>
    <t xml:space="preserve">Костомукшский ГО, г. Костомукша, ул. Ленина, д. 5</t>
  </si>
  <si>
    <t xml:space="preserve">Костомукшский ГО, г. Костомукша, ул. Калевала, д. 21</t>
  </si>
  <si>
    <t xml:space="preserve">Костомукшский ГО, г. Костомукша, ул. Калевала, д. 25</t>
  </si>
  <si>
    <t xml:space="preserve">Костомукшский ГО, г. Костомукша, ул. Ленина, д. 14а</t>
  </si>
  <si>
    <t xml:space="preserve">Костомукшский ГО, г. Костомукша, ул. Ленина, д. 21</t>
  </si>
  <si>
    <t xml:space="preserve">Итого по Костомукшскому городскому округу в 2024 г.</t>
  </si>
  <si>
    <t xml:space="preserve">Кондопожский р-н, Кондопожское г/п, г. Кондопога, ул. Советов, д. 15а</t>
  </si>
  <si>
    <t xml:space="preserve">Кондопожский р-н, Кондопожское г/п, г. Кондопога, ул. Бумажников, д. 14/4</t>
  </si>
  <si>
    <t xml:space="preserve">Итого по Кондопожскому муниципальному району в 2023 г.</t>
  </si>
  <si>
    <t xml:space="preserve">Питкярантский р-н, Питкярантское г/п, г. Питкяранта, ул. Рудакова, д. 10</t>
  </si>
  <si>
    <t xml:space="preserve">Питкярантский р-н, Питкярантское г/п, г. Питкяранта, ул. Рудакова, д. 11</t>
  </si>
  <si>
    <t xml:space="preserve">1993</t>
  </si>
  <si>
    <t xml:space="preserve">Итого по Питкярантскому муниципальному округу в 2022 г.</t>
  </si>
  <si>
    <t xml:space="preserve">Питкярантский р-н, Питкярантское г/п, г. Питкяранта, ул. Титова, д. 1</t>
  </si>
  <si>
    <t xml:space="preserve">2003</t>
  </si>
  <si>
    <t xml:space="preserve">Питкярантский р-н, Питкярантское г/п, г. Питкяранта, ул. Титова, д. 3</t>
  </si>
  <si>
    <t xml:space="preserve">1996</t>
  </si>
  <si>
    <t xml:space="preserve">Итого по Питкярантскому муниципальному округу в 2023 г.</t>
  </si>
  <si>
    <t xml:space="preserve">Сегежский р-н, Сегежское г/п, г. Сегежа, ул. Антикайнена, д. 13</t>
  </si>
  <si>
    <t xml:space="preserve">Сегежский р-н, Сегежское г/п, г. Сегежа, ул. Солунина, д. 1</t>
  </si>
  <si>
    <t xml:space="preserve">Сегежский р-н, Сегежское г/п, г. Сегежа, ул. Спиридонова, д. 37</t>
  </si>
  <si>
    <t xml:space="preserve">Сегежский р-н, Сегежское г/п, г. Сегежа, проезд Бумажников, д. 10</t>
  </si>
  <si>
    <t xml:space="preserve">Сегежский р-н, Сегежское г/п, г. Сегежа, ул. Спиридонова, д. 25</t>
  </si>
  <si>
    <t xml:space="preserve">Сегежский р-н, Сегежское г/п, г. Сегежа, ул. Строителей, д. 3</t>
  </si>
  <si>
    <t xml:space="preserve">Итого по Сегежскому муниципальному округу в 2023 г.</t>
  </si>
  <si>
    <t xml:space="preserve">Сегежский р-н, Сегежское г/п, г. Сегежа, ул. Строителей, д. 11</t>
  </si>
  <si>
    <t xml:space="preserve">Итого по Сегежскому муниципальному округу в 2024 г.</t>
  </si>
  <si>
    <t xml:space="preserve">Сортавальский р-н, Сортавальское г/п, г. Сортавала, ул. Бондарева, д. 9а</t>
  </si>
  <si>
    <t xml:space="preserve">Итого по Сортавальскому муниципальному району в 2022 г.</t>
  </si>
  <si>
    <t xml:space="preserve">Раздел № 4.  Перечень многоквартирных домов, в отношении которых в 2022 - 2024 году запланированы работы по ремонту внутридомовых инженерных систем газоснабжения</t>
  </si>
  <si>
    <t xml:space="preserve">Год постройки</t>
  </si>
  <si>
    <t xml:space="preserve">Наличие г/к</t>
  </si>
  <si>
    <t xml:space="preserve">Кол-во этажей</t>
  </si>
  <si>
    <t xml:space="preserve">Кол-во подъездов</t>
  </si>
  <si>
    <t xml:space="preserve">Кол-во квартир</t>
  </si>
  <si>
    <t xml:space="preserve">Петрозаводский ГО, г. Петрозаводск, ул. Коммунистов, д. 32А</t>
  </si>
  <si>
    <t xml:space="preserve">+</t>
  </si>
  <si>
    <t xml:space="preserve">Петрозаводский ГО, г. Петрозаводск, ул. Грибоедова, д. 14</t>
  </si>
  <si>
    <t xml:space="preserve">Петрозаводский ГО, г. Петрозаводск, ул. Коммунистов, д. 13а</t>
  </si>
  <si>
    <t xml:space="preserve">-</t>
  </si>
  <si>
    <t xml:space="preserve">Петрозаводский ГО, г. Петрозаводск, ул. Пробная, д. 22</t>
  </si>
  <si>
    <t xml:space="preserve">Петрозаводский ГО, г. Петрозаводск, ул. Луначарского, д. 12</t>
  </si>
  <si>
    <t xml:space="preserve">Петрозаводский ГО, г. Петрозаводск, ул. Луначарского, д. 16а</t>
  </si>
  <si>
    <t xml:space="preserve">Петрозаводский ГО, г. Петрозаводск, ул. Луначарского, д. 20</t>
  </si>
  <si>
    <t xml:space="preserve">Петрозаводский ГО, г. Петрозаводск, просп. Александра Невского, д. 25</t>
  </si>
  <si>
    <t xml:space="preserve">Петрозаводский ГО, г. Петрозаводск, ул. Московская, д. 10</t>
  </si>
  <si>
    <t xml:space="preserve">Петрозаводский ГО, г. Петрозаводск, ул. Луначарского, д. 43</t>
  </si>
  <si>
    <t xml:space="preserve">Петрозаводский ГО, г. Петрозаводск, ул. Луначарского, д. 65</t>
  </si>
  <si>
    <t xml:space="preserve">Итого по Петрозаводскому городского округу в 2023г.</t>
  </si>
  <si>
    <t xml:space="preserve">Итого по Петрозаводскому городского округу в 2024г.</t>
  </si>
  <si>
    <t xml:space="preserve">Кондопожский р-н, Кондопожское г/п, г. Кондопога, ул. Пролетарская, д. 10а</t>
  </si>
  <si>
    <t xml:space="preserve">Итого по Кондопожскому муниципальногому району в 2023г.</t>
  </si>
  <si>
    <t xml:space="preserve">Краткосрочный план реализации региональной программы капитального ремонта в 2022-2024г.г. общего имущества в многоквартирных домах , расположенных на территории Республики Карелия, на 2015-2049 годы</t>
  </si>
  <si>
    <t xml:space="preserve">Раздел № 5.   Перечень многоквартирных домов, в отношении которых в 2022-2024 г.г. запланированы работы по обследованию многоквартирного дома специализированной организацией</t>
  </si>
  <si>
    <t xml:space="preserve">Год региональной программы</t>
  </si>
  <si>
    <t xml:space="preserve">3</t>
  </si>
  <si>
    <t xml:space="preserve">Итого по Республике Карелия в 2023г. МКД</t>
  </si>
  <si>
    <t xml:space="preserve">Итого по Республике Карелия в 2024г. МКД</t>
  </si>
  <si>
    <t xml:space="preserve">Лахденпохский р-н, Хийтольское с/п, пос. Хийтола, ул. Ленина, д. 7</t>
  </si>
  <si>
    <t xml:space="preserve">Лахденпохский р-н, Элисенваарское с/п, пос. Элисенваара, ул. Гагарина, д. 10</t>
  </si>
  <si>
    <t xml:space="preserve">Лоухский р-н, Амбарнское с/п, пос. Энгозеро, ул. Парахина, д. 9</t>
  </si>
  <si>
    <t xml:space="preserve">Лоухский р-н, Амбарнское с/п, пос. Энгозеро, ул. Парахина, д. 10</t>
  </si>
  <si>
    <t xml:space="preserve">Прионежский р-н, Заозерское с/п, с. Заозерье, ул. Центральная, д. 5</t>
  </si>
  <si>
    <t xml:space="preserve">Каркасные с утеплителем</t>
  </si>
  <si>
    <t xml:space="preserve">Сегежский р-н, Сегежское г/п, г. Сегежа, пер. Интернатский, д. 6</t>
  </si>
  <si>
    <t xml:space="preserve">Сегежский р-н, Сегежское г/п, г. Сегежа, проезд Монтажников, д. 6</t>
  </si>
  <si>
    <t xml:space="preserve">Итого по Сегежскому муниципальному округу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</si>
</sst>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\ _₽_-;\-* #,##0.00\ _₽_-;_-* \-??\ _₽_-;_-@_-"/>
    <numFmt numFmtId="166" formatCode="#,##0.00"/>
    <numFmt numFmtId="167" formatCode="0.00"/>
    <numFmt numFmtId="168" formatCode="General"/>
    <numFmt numFmtId="169" formatCode="@"/>
    <numFmt numFmtId="170" formatCode="#,##0"/>
    <numFmt numFmtId="171" formatCode="0"/>
  </numFmts>
  <fonts count="23">
    <font>
      <sz val="10"/>
      <name val="Times New Roman"/>
      <family val="1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9"/>
      <color rgb="FFFFFF00"/>
      <name val="Times New Roman"/>
      <family val="1"/>
      <charset val="204"/>
    </font>
    <font>
      <b val="true"/>
      <sz val="9"/>
      <color rgb="FFF8CBAD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b val="true"/>
      <sz val="9"/>
      <color rgb="FFFF0000"/>
      <name val="Times New Roman"/>
      <family val="1"/>
      <charset val="204"/>
    </font>
    <font>
      <b val="true"/>
      <sz val="9"/>
      <color rgb="FFFFFFFF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color rgb="FF222222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b val="true"/>
      <sz val="10"/>
      <color rgb="FFFFFF00"/>
      <name val="Times New Roman"/>
      <family val="1"/>
      <charset val="204"/>
    </font>
    <font>
      <b val="true"/>
      <sz val="10"/>
      <color rgb="FFFBE5D6"/>
      <name val="Times New Roman"/>
      <family val="1"/>
      <charset val="204"/>
    </font>
    <font>
      <sz val="8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DEEBF7"/>
        <bgColor rgb="FFDAE3F3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DEEBF7"/>
      </patternFill>
    </fill>
    <fill>
      <patternFill patternType="solid">
        <fgColor rgb="FFFFF2CC"/>
        <bgColor rgb="FFFFFFCC"/>
      </patternFill>
    </fill>
    <fill>
      <patternFill patternType="solid">
        <fgColor rgb="FFDAE3F3"/>
        <bgColor rgb="FFDEEBF7"/>
      </patternFill>
    </fill>
    <fill>
      <patternFill patternType="solid">
        <fgColor rgb="FFE2F0D9"/>
        <bgColor rgb="FFEDEDED"/>
      </patternFill>
    </fill>
    <fill>
      <patternFill patternType="solid">
        <fgColor rgb="FFBDD7EE"/>
        <bgColor rgb="FFB4C7E7"/>
      </patternFill>
    </fill>
    <fill>
      <patternFill patternType="solid">
        <fgColor rgb="FFF8CBAD"/>
        <bgColor rgb="FFFFC7CE"/>
      </patternFill>
    </fill>
    <fill>
      <patternFill patternType="solid">
        <fgColor rgb="FFDBDBDB"/>
        <bgColor rgb="FFDAE3F3"/>
      </patternFill>
    </fill>
    <fill>
      <patternFill patternType="solid">
        <fgColor rgb="FFFFE699"/>
        <bgColor rgb="FFFFF2CC"/>
      </patternFill>
    </fill>
    <fill>
      <patternFill patternType="solid">
        <fgColor rgb="FFB4C7E7"/>
        <bgColor rgb="FF9DC3E6"/>
      </patternFill>
    </fill>
    <fill>
      <patternFill patternType="solid">
        <fgColor rgb="FFC5E0B4"/>
        <bgColor rgb="FFDBDBDB"/>
      </patternFill>
    </fill>
    <fill>
      <patternFill patternType="solid">
        <fgColor rgb="FFFFFFCC"/>
        <bgColor rgb="FFFFF2CC"/>
      </patternFill>
    </fill>
    <fill>
      <patternFill patternType="solid">
        <fgColor rgb="FF9DC3E6"/>
        <bgColor rgb="FFB4C7E7"/>
      </patternFill>
    </fill>
    <fill>
      <patternFill patternType="solid">
        <fgColor rgb="FFFFFF00"/>
        <bgColor rgb="FFFFE699"/>
      </patternFill>
    </fill>
    <fill>
      <patternFill patternType="solid">
        <fgColor rgb="FF767171"/>
        <bgColor rgb="FF66669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66">
    <xf numFmtId="164" fontId="0" fillId="0" border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left" vertical="center" textRotation="0" wrapText="tru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left" vertical="center" textRotation="0" wrapText="true" indent="0" shrinkToFit="false"/>
    </xf>
    <xf numFmtId="164" fontId="4" fillId="2" borderId="0" applyFont="true" applyBorder="false" applyAlignment="true" applyProtection="false">
      <alignment horizontal="left" vertical="center" textRotation="0" wrapText="true" indent="0" shrinkToFit="false"/>
    </xf>
    <xf numFmtId="164" fontId="4" fillId="2" borderId="0" applyFont="true" applyBorder="false" applyAlignment="true" applyProtection="false">
      <alignment horizontal="left" vertical="center" textRotation="0" wrapText="true" indent="0" shrinkToFit="false"/>
    </xf>
    <xf numFmtId="164" fontId="4" fillId="3" borderId="0" applyFont="true" applyBorder="false" applyAlignment="true" applyProtection="false">
      <alignment horizontal="left" vertical="center" textRotation="0" wrapText="true" indent="0" shrinkToFit="false"/>
    </xf>
    <xf numFmtId="164" fontId="4" fillId="3" borderId="0" applyFont="true" applyBorder="false" applyAlignment="true" applyProtection="false">
      <alignment horizontal="left" vertical="center" textRotation="0" wrapText="true" indent="0" shrinkToFit="false"/>
    </xf>
    <xf numFmtId="164" fontId="4" fillId="3" borderId="0" applyFont="true" applyBorder="false" applyAlignment="true" applyProtection="false">
      <alignment horizontal="left" vertical="center" textRotation="0" wrapText="true" indent="0" shrinkToFit="false"/>
    </xf>
    <xf numFmtId="164" fontId="4" fillId="4" borderId="0" applyFont="true" applyBorder="false" applyAlignment="true" applyProtection="false">
      <alignment horizontal="left" vertical="center" textRotation="0" wrapText="true" indent="0" shrinkToFit="false"/>
    </xf>
    <xf numFmtId="164" fontId="4" fillId="4" borderId="0" applyFont="true" applyBorder="false" applyAlignment="true" applyProtection="false">
      <alignment horizontal="left" vertical="center" textRotation="0" wrapText="true" indent="0" shrinkToFit="false"/>
    </xf>
    <xf numFmtId="164" fontId="4" fillId="4" borderId="0" applyFont="true" applyBorder="false" applyAlignment="true" applyProtection="false">
      <alignment horizontal="left" vertical="center" textRotation="0" wrapText="true" indent="0" shrinkToFit="false"/>
    </xf>
    <xf numFmtId="164" fontId="4" fillId="5" borderId="0" applyFont="true" applyBorder="false" applyAlignment="true" applyProtection="false">
      <alignment horizontal="left" vertical="center" textRotation="0" wrapText="true" indent="0" shrinkToFit="false"/>
    </xf>
    <xf numFmtId="164" fontId="4" fillId="5" borderId="0" applyFont="true" applyBorder="false" applyAlignment="true" applyProtection="false">
      <alignment horizontal="left" vertical="center" textRotation="0" wrapText="true" indent="0" shrinkToFit="false"/>
    </xf>
    <xf numFmtId="164" fontId="4" fillId="5" borderId="0" applyFont="true" applyBorder="false" applyAlignment="true" applyProtection="false">
      <alignment horizontal="left" vertical="center" textRotation="0" wrapText="true" indent="0" shrinkToFit="false"/>
    </xf>
    <xf numFmtId="164" fontId="4" fillId="6" borderId="0" applyFont="true" applyBorder="false" applyAlignment="true" applyProtection="false">
      <alignment horizontal="left" vertical="center" textRotation="0" wrapText="true" indent="0" shrinkToFit="false"/>
    </xf>
    <xf numFmtId="164" fontId="4" fillId="6" borderId="0" applyFont="true" applyBorder="false" applyAlignment="true" applyProtection="false">
      <alignment horizontal="left" vertical="center" textRotation="0" wrapText="true" indent="0" shrinkToFit="false"/>
    </xf>
    <xf numFmtId="164" fontId="4" fillId="6" borderId="0" applyFont="true" applyBorder="false" applyAlignment="true" applyProtection="false">
      <alignment horizontal="left" vertical="center" textRotation="0" wrapText="true" indent="0" shrinkToFit="false"/>
    </xf>
    <xf numFmtId="164" fontId="4" fillId="7" borderId="0" applyFont="true" applyBorder="false" applyAlignment="true" applyProtection="false">
      <alignment horizontal="left" vertical="center" textRotation="0" wrapText="true" indent="0" shrinkToFit="false"/>
    </xf>
    <xf numFmtId="164" fontId="4" fillId="7" borderId="0" applyFont="true" applyBorder="false" applyAlignment="true" applyProtection="false">
      <alignment horizontal="left" vertical="center" textRotation="0" wrapText="true" indent="0" shrinkToFit="false"/>
    </xf>
    <xf numFmtId="164" fontId="4" fillId="7" borderId="0" applyFont="true" applyBorder="false" applyAlignment="true" applyProtection="false">
      <alignment horizontal="left" vertical="center" textRotation="0" wrapText="true" indent="0" shrinkToFit="false"/>
    </xf>
    <xf numFmtId="164" fontId="4" fillId="8" borderId="0" applyFont="true" applyBorder="false" applyAlignment="true" applyProtection="false">
      <alignment horizontal="left" vertical="center" textRotation="0" wrapText="true" indent="0" shrinkToFit="false"/>
    </xf>
    <xf numFmtId="164" fontId="4" fillId="8" borderId="0" applyFont="true" applyBorder="false" applyAlignment="true" applyProtection="false">
      <alignment horizontal="left" vertical="center" textRotation="0" wrapText="true" indent="0" shrinkToFit="false"/>
    </xf>
    <xf numFmtId="164" fontId="4" fillId="8" borderId="0" applyFont="true" applyBorder="false" applyAlignment="true" applyProtection="false">
      <alignment horizontal="left" vertical="center" textRotation="0" wrapText="true" indent="0" shrinkToFit="false"/>
    </xf>
    <xf numFmtId="164" fontId="4" fillId="9" borderId="0" applyFont="true" applyBorder="false" applyAlignment="true" applyProtection="false">
      <alignment horizontal="left" vertical="center" textRotation="0" wrapText="true" indent="0" shrinkToFit="false"/>
    </xf>
    <xf numFmtId="164" fontId="4" fillId="9" borderId="0" applyFont="true" applyBorder="false" applyAlignment="true" applyProtection="false">
      <alignment horizontal="left" vertical="center" textRotation="0" wrapText="true" indent="0" shrinkToFit="false"/>
    </xf>
    <xf numFmtId="164" fontId="4" fillId="9" borderId="0" applyFont="true" applyBorder="false" applyAlignment="true" applyProtection="false">
      <alignment horizontal="left" vertical="center" textRotation="0" wrapText="true" indent="0" shrinkToFit="false"/>
    </xf>
    <xf numFmtId="164" fontId="4" fillId="10" borderId="0" applyFont="true" applyBorder="false" applyAlignment="true" applyProtection="false">
      <alignment horizontal="left" vertical="center" textRotation="0" wrapText="true" indent="0" shrinkToFit="false"/>
    </xf>
    <xf numFmtId="164" fontId="4" fillId="10" borderId="0" applyFont="true" applyBorder="false" applyAlignment="true" applyProtection="false">
      <alignment horizontal="left" vertical="center" textRotation="0" wrapText="true" indent="0" shrinkToFit="false"/>
    </xf>
    <xf numFmtId="164" fontId="4" fillId="10" borderId="0" applyFont="true" applyBorder="false" applyAlignment="true" applyProtection="false">
      <alignment horizontal="left" vertical="center" textRotation="0" wrapText="true" indent="0" shrinkToFit="false"/>
    </xf>
    <xf numFmtId="164" fontId="4" fillId="11" borderId="0" applyFont="true" applyBorder="false" applyAlignment="true" applyProtection="false">
      <alignment horizontal="left" vertical="center" textRotation="0" wrapText="true" indent="0" shrinkToFit="false"/>
    </xf>
    <xf numFmtId="164" fontId="4" fillId="11" borderId="0" applyFont="true" applyBorder="false" applyAlignment="true" applyProtection="false">
      <alignment horizontal="left" vertical="center" textRotation="0" wrapText="true" indent="0" shrinkToFit="false"/>
    </xf>
    <xf numFmtId="164" fontId="4" fillId="11" borderId="0" applyFont="true" applyBorder="false" applyAlignment="true" applyProtection="false">
      <alignment horizontal="left" vertical="center" textRotation="0" wrapText="true" indent="0" shrinkToFit="false"/>
    </xf>
    <xf numFmtId="164" fontId="4" fillId="12" borderId="0" applyFont="true" applyBorder="false" applyAlignment="true" applyProtection="false">
      <alignment horizontal="left" vertical="center" textRotation="0" wrapText="true" indent="0" shrinkToFit="false"/>
    </xf>
    <xf numFmtId="164" fontId="4" fillId="12" borderId="0" applyFont="true" applyBorder="false" applyAlignment="true" applyProtection="false">
      <alignment horizontal="left" vertical="center" textRotation="0" wrapText="true" indent="0" shrinkToFit="false"/>
    </xf>
    <xf numFmtId="164" fontId="4" fillId="12" borderId="0" applyFont="true" applyBorder="false" applyAlignment="true" applyProtection="false">
      <alignment horizontal="left" vertical="center" textRotation="0" wrapText="true" indent="0" shrinkToFit="false"/>
    </xf>
    <xf numFmtId="164" fontId="4" fillId="13" borderId="0" applyFont="true" applyBorder="false" applyAlignment="true" applyProtection="false">
      <alignment horizontal="left" vertical="center" textRotation="0" wrapText="true" indent="0" shrinkToFit="false"/>
    </xf>
    <xf numFmtId="164" fontId="4" fillId="13" borderId="0" applyFont="true" applyBorder="false" applyAlignment="true" applyProtection="false">
      <alignment horizontal="left" vertical="center" textRotation="0" wrapText="true" indent="0" shrinkToFit="false"/>
    </xf>
    <xf numFmtId="164" fontId="4" fillId="13" borderId="0" applyFont="true" applyBorder="false" applyAlignment="true" applyProtection="false">
      <alignment horizontal="left" vertical="center" textRotation="0" wrapText="tru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4" borderId="1" applyFont="true" applyBorder="true" applyAlignment="true" applyProtection="false">
      <alignment horizontal="left" vertical="center" textRotation="0" wrapText="true" indent="0" shrinkToFit="false"/>
    </xf>
    <xf numFmtId="164" fontId="0" fillId="14" borderId="1" applyFont="true" applyBorder="true" applyAlignment="true" applyProtection="false">
      <alignment horizontal="left" vertical="center" textRotation="0" wrapText="true" indent="0" shrinkToFit="false"/>
    </xf>
    <xf numFmtId="164" fontId="0" fillId="14" borderId="1" applyFont="true" applyBorder="true" applyAlignment="true" applyProtection="false">
      <alignment horizontal="left" vertical="center" textRotation="0" wrapText="true" indent="0" shrinkToFit="false"/>
    </xf>
    <xf numFmtId="165" fontId="0" fillId="0" borderId="0" applyFont="true" applyBorder="false" applyAlignment="true" applyProtection="false">
      <alignment horizontal="left" vertical="center" textRotation="0" wrapText="true" indent="0" shrinkToFit="false"/>
    </xf>
    <xf numFmtId="165" fontId="0" fillId="0" borderId="0" applyFont="true" applyBorder="false" applyAlignment="true" applyProtection="false">
      <alignment horizontal="left" vertical="center" textRotation="0" wrapText="true" indent="0" shrinkToFit="false"/>
    </xf>
  </cellStyleXfs>
  <cellXfs count="257">
    <xf numFmtId="164" fontId="0" fillId="0" borderId="0" xfId="0" applyFont="false" applyBorder="false" applyAlignment="fals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5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8" fontId="8" fillId="1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15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1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5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8" fillId="16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8" fontId="8" fillId="1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1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1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6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9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9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9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70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6" fillId="16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16" borderId="3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16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9" fontId="6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8" fillId="15" borderId="3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15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6" fillId="0" borderId="3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16" borderId="3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16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6" fillId="16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6" fillId="16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8" fillId="15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6" fillId="16" borderId="4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16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16" borderId="2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15" borderId="2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70" fontId="0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0" fillId="0" borderId="2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70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15" fillId="15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6" fontId="15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5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16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6" fontId="15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6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9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6" fontId="15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9" borderId="0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17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7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15" fillId="16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0" fillId="0" borderId="2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6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17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15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15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6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15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0" fillId="16" borderId="0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67" fontId="0" fillId="0" borderId="2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71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6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65" fontId="0" fillId="0" borderId="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15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8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3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16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3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16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65" fontId="7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7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9" fontId="15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5" fontId="8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2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70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16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16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1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6" borderId="2" xfId="0" applyFont="false" applyBorder="true" applyAlignment="false" applyProtection="true">
      <alignment horizontal="left" vertical="center" textRotation="0" wrapText="true" indent="0" shrinkToFit="false"/>
      <protection locked="true" hidden="false"/>
    </xf>
    <xf numFmtId="164" fontId="0" fillId="16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6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0" fillId="16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true">
      <alignment horizontal="left" vertical="center" textRotation="0" wrapText="true" indent="0" shrinkToFit="false"/>
      <protection locked="true" hidden="false"/>
    </xf>
    <xf numFmtId="164" fontId="15" fillId="1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5" fillId="1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1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16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16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5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— акцент1 2" xfId="20"/>
    <cellStyle name="20% — акцент1 2 2" xfId="21"/>
    <cellStyle name="20% — акцент1 3" xfId="22"/>
    <cellStyle name="20% — акцент2 2" xfId="23"/>
    <cellStyle name="20% — акцент2 2 2" xfId="24"/>
    <cellStyle name="20% — акцент2 3" xfId="25"/>
    <cellStyle name="20% — акцент3 2" xfId="26"/>
    <cellStyle name="20% — акцент3 2 2" xfId="27"/>
    <cellStyle name="20% — акцент3 3" xfId="28"/>
    <cellStyle name="20% — акцент4 2" xfId="29"/>
    <cellStyle name="20% — акцент4 2 2" xfId="30"/>
    <cellStyle name="20% — акцент4 3" xfId="31"/>
    <cellStyle name="20% — акцент5 2" xfId="32"/>
    <cellStyle name="20% — акцент5 2 2" xfId="33"/>
    <cellStyle name="20% — акцент5 3" xfId="34"/>
    <cellStyle name="20% — акцент6 2" xfId="35"/>
    <cellStyle name="20% — акцент6 2 2" xfId="36"/>
    <cellStyle name="20% — акцент6 3" xfId="37"/>
    <cellStyle name="40% — акцент1 2" xfId="38"/>
    <cellStyle name="40% — акцент1 2 2" xfId="39"/>
    <cellStyle name="40% — акцент1 3" xfId="40"/>
    <cellStyle name="40% — акцент2 2" xfId="41"/>
    <cellStyle name="40% — акцент2 2 2" xfId="42"/>
    <cellStyle name="40% — акцент2 3" xfId="43"/>
    <cellStyle name="40% — акцент3 2" xfId="44"/>
    <cellStyle name="40% — акцент3 2 2" xfId="45"/>
    <cellStyle name="40% — акцент3 3" xfId="46"/>
    <cellStyle name="40% — акцент4 2" xfId="47"/>
    <cellStyle name="40% — акцент4 2 2" xfId="48"/>
    <cellStyle name="40% — акцент4 3" xfId="49"/>
    <cellStyle name="40% — акцент5 2" xfId="50"/>
    <cellStyle name="40% — акцент5 2 2" xfId="51"/>
    <cellStyle name="40% — акцент5 3" xfId="52"/>
    <cellStyle name="40% — акцент6 2" xfId="53"/>
    <cellStyle name="40% — акцент6 2 2" xfId="54"/>
    <cellStyle name="40% — акцент6 3" xfId="55"/>
    <cellStyle name="Обычный 2" xfId="56"/>
    <cellStyle name="Обычный 3" xfId="57"/>
    <cellStyle name="Обычный 3 2" xfId="58"/>
    <cellStyle name="Обычный 4" xfId="59"/>
    <cellStyle name="Обычный 5" xfId="60"/>
    <cellStyle name="Примечание 2" xfId="61"/>
    <cellStyle name="Примечание 2 2" xfId="62"/>
    <cellStyle name="Примечание 3" xfId="63"/>
    <cellStyle name="Финансовый 2" xfId="64"/>
    <cellStyle name="Финансовый 3" xfId="65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2B2B2"/>
      <rgbColor rgb="FF767171"/>
      <rgbColor rgb="FFDBDBDB"/>
      <rgbColor rgb="FF993366"/>
      <rgbColor rgb="FFFFFFCC"/>
      <rgbColor rgb="FFDEEBF7"/>
      <rgbColor rgb="FF660066"/>
      <rgbColor rgb="FFEDEDED"/>
      <rgbColor rgb="FF0066CC"/>
      <rgbColor rgb="FFBDD7EE"/>
      <rgbColor rgb="FF000080"/>
      <rgbColor rgb="FFFF00FF"/>
      <rgbColor rgb="FFFFF2CC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FE699"/>
      <rgbColor rgb="FF9DC3E6"/>
      <rgbColor rgb="FFFFC7CE"/>
      <rgbColor rgb="FFB4C7E7"/>
      <rgbColor rgb="FFF8CBAD"/>
      <rgbColor rgb="FF3366FF"/>
      <rgbColor rgb="FF33CCCC"/>
      <rgbColor rgb="FF99CC00"/>
      <rgbColor rgb="FFFBE5D6"/>
      <rgbColor rgb="FFFF9900"/>
      <rgbColor rgb="FFFF6600"/>
      <rgbColor rgb="FF666699"/>
      <rgbColor rgb="FFC5E0B4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../../../../../../../home/DOMAIN/zak1/&#1047;&#1072;&#1075;&#1088;&#1091;&#1079;&#1082;&#1080;/&#1050;&#1088;&#1086;&#1084;&#1077; &#1083;&#1080;&#1092;&#1090;&#1086;&#1074;/2023/&#1055;&#1058;&#1047; &#1053;&#1077;&#1074;&#1089; 46/&#1057;&#1084;&#1077;&#1090;&#1072;2.pdf" TargetMode="External"/><Relationship Id="rId2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G1329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7" activeCellId="0" sqref="7:7"/>
    </sheetView>
  </sheetViews>
  <sheetFormatPr defaultColWidth="9.2734375" defaultRowHeight="12.75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2" width="85.5"/>
    <col collapsed="false" customWidth="true" hidden="false" outlineLevel="0" max="3" min="3" style="2" width="14.5"/>
    <col collapsed="false" customWidth="true" hidden="false" outlineLevel="0" max="4" min="4" style="2" width="14.66"/>
    <col collapsed="false" customWidth="true" hidden="false" outlineLevel="0" max="5" min="5" style="3" width="14.84"/>
    <col collapsed="false" customWidth="false" hidden="false" outlineLevel="0" max="6" min="6" style="1" width="9.33"/>
    <col collapsed="false" customWidth="true" hidden="false" outlineLevel="0" max="7" min="7" style="1" width="15.52"/>
    <col collapsed="false" customWidth="true" hidden="false" outlineLevel="0" max="8" min="8" style="1" width="19.66"/>
    <col collapsed="false" customWidth="true" hidden="false" outlineLevel="0" max="9" min="9" style="1" width="18.5"/>
    <col collapsed="false" customWidth="true" hidden="false" outlineLevel="0" max="10" min="10" style="4" width="9.5"/>
    <col collapsed="false" customWidth="true" hidden="false" outlineLevel="0" max="11" min="11" style="5" width="11.48"/>
    <col collapsed="false" customWidth="true" hidden="false" outlineLevel="0" max="12" min="12" style="5" width="12.83"/>
    <col collapsed="false" customWidth="true" hidden="false" outlineLevel="0" max="13" min="13" style="1" width="16.83"/>
    <col collapsed="false" customWidth="true" hidden="false" outlineLevel="0" max="14" min="14" style="4" width="14"/>
    <col collapsed="false" customWidth="true" hidden="false" outlineLevel="0" max="15" min="15" style="1" width="20.01"/>
    <col collapsed="false" customWidth="true" hidden="false" outlineLevel="0" max="16" min="16" style="1" width="13.66"/>
    <col collapsed="false" customWidth="true" hidden="false" outlineLevel="0" max="17" min="17" style="1" width="12.16"/>
    <col collapsed="false" customWidth="true" hidden="false" outlineLevel="0" max="18" min="18" style="2" width="22.33"/>
    <col collapsed="false" customWidth="true" hidden="false" outlineLevel="0" max="19" min="19" style="5" width="17.33"/>
    <col collapsed="false" customWidth="true" hidden="false" outlineLevel="0" max="20" min="20" style="1" width="15.81"/>
    <col collapsed="false" customWidth="true" hidden="false" outlineLevel="0" max="21" min="21" style="6" width="9.5"/>
    <col collapsed="false" customWidth="false" hidden="false" outlineLevel="0" max="22" min="22" style="7" width="9.33"/>
    <col collapsed="false" customWidth="true" hidden="false" outlineLevel="0" max="23" min="23" style="7" width="14.33"/>
    <col collapsed="false" customWidth="false" hidden="false" outlineLevel="0" max="85" min="24" style="7" width="9.33"/>
  </cols>
  <sheetData>
    <row r="1" s="7" customFormat="true" ht="37.5" hidden="false" customHeight="true" outlineLevel="0" collapsed="false">
      <c r="A1" s="1"/>
      <c r="B1" s="2"/>
      <c r="C1" s="2"/>
      <c r="D1" s="2"/>
      <c r="E1" s="3"/>
      <c r="F1" s="1"/>
      <c r="G1" s="1"/>
      <c r="H1" s="8"/>
      <c r="I1" s="8"/>
      <c r="J1" s="4"/>
      <c r="K1" s="5"/>
      <c r="L1" s="5"/>
      <c r="M1" s="1"/>
      <c r="N1" s="4"/>
      <c r="O1" s="1"/>
      <c r="P1" s="1"/>
      <c r="Q1" s="1"/>
      <c r="R1" s="9" t="s">
        <v>0</v>
      </c>
      <c r="S1" s="9"/>
      <c r="T1" s="9"/>
      <c r="U1" s="9"/>
    </row>
    <row r="2" s="7" customFormat="true" ht="12.75" hidden="false" customHeight="true" outlineLevel="0" collapsed="false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="7" customFormat="true" ht="15" hidden="false" customHeight="tru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customFormat="false" ht="26.25" hidden="false" customHeight="true" outlineLevel="0" collapsed="false">
      <c r="A4" s="6" t="s">
        <v>3</v>
      </c>
      <c r="B4" s="6" t="s">
        <v>4</v>
      </c>
      <c r="C4" s="6" t="s">
        <v>5</v>
      </c>
      <c r="D4" s="6"/>
      <c r="E4" s="6" t="s">
        <v>6</v>
      </c>
      <c r="F4" s="6"/>
      <c r="G4" s="11" t="s">
        <v>7</v>
      </c>
      <c r="H4" s="11" t="s">
        <v>8</v>
      </c>
      <c r="I4" s="11" t="s">
        <v>9</v>
      </c>
      <c r="J4" s="12" t="s">
        <v>10</v>
      </c>
      <c r="K4" s="13" t="s">
        <v>11</v>
      </c>
      <c r="L4" s="6" t="s">
        <v>12</v>
      </c>
      <c r="M4" s="6"/>
      <c r="N4" s="11" t="s">
        <v>13</v>
      </c>
      <c r="O4" s="6" t="s">
        <v>14</v>
      </c>
      <c r="P4" s="6"/>
      <c r="Q4" s="6"/>
      <c r="R4" s="6"/>
      <c r="S4" s="13" t="s">
        <v>15</v>
      </c>
      <c r="T4" s="14" t="s">
        <v>16</v>
      </c>
      <c r="U4" s="11" t="s">
        <v>17</v>
      </c>
    </row>
    <row r="5" customFormat="false" ht="86.25" hidden="false" customHeight="true" outlineLevel="0" collapsed="false">
      <c r="A5" s="6"/>
      <c r="B5" s="6"/>
      <c r="C5" s="11" t="s">
        <v>18</v>
      </c>
      <c r="D5" s="11" t="s">
        <v>19</v>
      </c>
      <c r="E5" s="11" t="s">
        <v>20</v>
      </c>
      <c r="F5" s="11" t="s">
        <v>21</v>
      </c>
      <c r="G5" s="11"/>
      <c r="H5" s="11"/>
      <c r="I5" s="11"/>
      <c r="J5" s="12"/>
      <c r="K5" s="13"/>
      <c r="L5" s="13" t="s">
        <v>22</v>
      </c>
      <c r="M5" s="11" t="s">
        <v>23</v>
      </c>
      <c r="N5" s="11"/>
      <c r="O5" s="13" t="s">
        <v>22</v>
      </c>
      <c r="P5" s="11" t="s">
        <v>24</v>
      </c>
      <c r="Q5" s="11" t="s">
        <v>25</v>
      </c>
      <c r="R5" s="13" t="s">
        <v>26</v>
      </c>
      <c r="S5" s="13"/>
      <c r="T5" s="14"/>
      <c r="U5" s="11"/>
    </row>
    <row r="6" customFormat="false" ht="39" hidden="false" customHeight="true" outlineLevel="0" collapsed="false">
      <c r="A6" s="6"/>
      <c r="B6" s="6"/>
      <c r="C6" s="11"/>
      <c r="D6" s="11"/>
      <c r="E6" s="11"/>
      <c r="F6" s="11"/>
      <c r="G6" s="11"/>
      <c r="H6" s="11"/>
      <c r="I6" s="11"/>
      <c r="J6" s="12"/>
      <c r="K6" s="15" t="s">
        <v>27</v>
      </c>
      <c r="L6" s="15" t="s">
        <v>27</v>
      </c>
      <c r="M6" s="6" t="s">
        <v>27</v>
      </c>
      <c r="N6" s="6" t="s">
        <v>28</v>
      </c>
      <c r="O6" s="15" t="s">
        <v>29</v>
      </c>
      <c r="P6" s="6" t="s">
        <v>29</v>
      </c>
      <c r="Q6" s="6" t="s">
        <v>29</v>
      </c>
      <c r="R6" s="15" t="s">
        <v>29</v>
      </c>
      <c r="S6" s="15" t="s">
        <v>30</v>
      </c>
      <c r="T6" s="16" t="s">
        <v>30</v>
      </c>
      <c r="U6" s="11"/>
    </row>
    <row r="7" s="2" customFormat="true" ht="13.5" hidden="false" customHeight="true" outlineLevel="0" collapsed="false">
      <c r="A7" s="17" t="s">
        <v>31</v>
      </c>
      <c r="B7" s="17" t="s">
        <v>32</v>
      </c>
      <c r="C7" s="17"/>
      <c r="D7" s="17"/>
      <c r="E7" s="18" t="n">
        <v>3</v>
      </c>
      <c r="F7" s="17" t="s">
        <v>33</v>
      </c>
      <c r="G7" s="17"/>
      <c r="H7" s="17" t="s">
        <v>34</v>
      </c>
      <c r="I7" s="17" t="s">
        <v>35</v>
      </c>
      <c r="J7" s="18" t="s">
        <v>36</v>
      </c>
      <c r="K7" s="19" t="s">
        <v>37</v>
      </c>
      <c r="L7" s="19" t="s">
        <v>38</v>
      </c>
      <c r="M7" s="17" t="s">
        <v>39</v>
      </c>
      <c r="N7" s="18" t="s">
        <v>40</v>
      </c>
      <c r="O7" s="19" t="s">
        <v>41</v>
      </c>
      <c r="P7" s="17" t="s">
        <v>42</v>
      </c>
      <c r="Q7" s="17" t="s">
        <v>43</v>
      </c>
      <c r="R7" s="19" t="s">
        <v>44</v>
      </c>
      <c r="S7" s="19" t="s">
        <v>45</v>
      </c>
      <c r="T7" s="20" t="s">
        <v>46</v>
      </c>
      <c r="U7" s="17" t="s">
        <v>47</v>
      </c>
    </row>
    <row r="8" s="27" customFormat="true" ht="13.35" hidden="false" customHeight="true" outlineLevel="0" collapsed="false">
      <c r="A8" s="21" t="s">
        <v>48</v>
      </c>
      <c r="B8" s="21"/>
      <c r="C8" s="21"/>
      <c r="D8" s="21"/>
      <c r="E8" s="22" t="n">
        <f aca="false">E9+E12+E15</f>
        <v>425</v>
      </c>
      <c r="F8" s="23"/>
      <c r="G8" s="23"/>
      <c r="H8" s="21"/>
      <c r="I8" s="23"/>
      <c r="J8" s="22"/>
      <c r="K8" s="24" t="n">
        <f aca="false">K9+K12+K15</f>
        <v>647385.12</v>
      </c>
      <c r="L8" s="24" t="n">
        <f aca="false">L9+L12+L15</f>
        <v>548263.31</v>
      </c>
      <c r="M8" s="24" t="n">
        <f aca="false">M9+M12+M15</f>
        <v>260639.13</v>
      </c>
      <c r="N8" s="25" t="n">
        <f aca="false">N9+N12+N15</f>
        <v>11037</v>
      </c>
      <c r="O8" s="24" t="n">
        <f aca="false">O9+O12+O15</f>
        <v>1754106572.46883</v>
      </c>
      <c r="P8" s="23"/>
      <c r="Q8" s="23"/>
      <c r="R8" s="24" t="n">
        <f aca="false">O8</f>
        <v>1754106572.46883</v>
      </c>
      <c r="S8" s="24"/>
      <c r="T8" s="26"/>
      <c r="U8" s="23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</row>
    <row r="9" s="36" customFormat="true" ht="13.35" hidden="false" customHeight="true" outlineLevel="0" collapsed="false">
      <c r="A9" s="28" t="s">
        <v>49</v>
      </c>
      <c r="B9" s="28"/>
      <c r="C9" s="28"/>
      <c r="D9" s="28"/>
      <c r="E9" s="29" t="n">
        <f aca="false">E58+E160+E168+E178+E209+E247+E267+E289+E314+E328+E346+E375+E390+E403+E423+E484+E516</f>
        <v>140</v>
      </c>
      <c r="F9" s="30"/>
      <c r="G9" s="30"/>
      <c r="H9" s="28"/>
      <c r="I9" s="30"/>
      <c r="J9" s="31"/>
      <c r="K9" s="32" t="n">
        <f aca="false">K58+K160+K168+K178+K209+K247+K267+K289+K314+K328+K346+K375+K390+K403+K423+K484+K516</f>
        <v>197177.42</v>
      </c>
      <c r="L9" s="32" t="n">
        <f aca="false">L58+L160+L168+L178+L209+L247+L267+L289+L314+L328+L346+L375+L390+L403+L423+L484+L516</f>
        <v>166792.75</v>
      </c>
      <c r="M9" s="32" t="n">
        <f aca="false">M58+M160+M168+M178+M209+M247+M267+M289+M314+M328+M346+M375+M390+M403+M423+M484+M516</f>
        <v>92187.83</v>
      </c>
      <c r="N9" s="32" t="n">
        <f aca="false">N58+N160+N168+N178+N209+N247+N267+N289+N314+N328+N346+N375+N390+N403+N423+N484+N516</f>
        <v>3283</v>
      </c>
      <c r="O9" s="32" t="n">
        <f aca="false">O58+O160+O168+O178+O209+O247+O267+O289+O314+O328+O346+O375+O390+O403+O423+O484+O516</f>
        <v>588592870.157347</v>
      </c>
      <c r="P9" s="30"/>
      <c r="Q9" s="30"/>
      <c r="R9" s="33" t="n">
        <f aca="false">O9</f>
        <v>588592870.157347</v>
      </c>
      <c r="S9" s="33"/>
      <c r="T9" s="34"/>
      <c r="U9" s="35" t="n">
        <v>2022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="36" customFormat="true" ht="13.35" hidden="false" customHeight="true" outlineLevel="0" collapsed="false">
      <c r="A10" s="30"/>
      <c r="B10" s="28" t="s">
        <v>50</v>
      </c>
      <c r="C10" s="28"/>
      <c r="D10" s="28"/>
      <c r="E10" s="29" t="n">
        <f aca="false">E9-E11</f>
        <v>138</v>
      </c>
      <c r="F10" s="30"/>
      <c r="G10" s="30"/>
      <c r="H10" s="28"/>
      <c r="I10" s="30"/>
      <c r="J10" s="31"/>
      <c r="K10" s="32" t="n">
        <f aca="false">K9-K11</f>
        <v>188109.52</v>
      </c>
      <c r="L10" s="32" t="n">
        <f aca="false">L9-L11</f>
        <v>160637.85</v>
      </c>
      <c r="M10" s="32" t="n">
        <f aca="false">M9-M11</f>
        <v>92187.83</v>
      </c>
      <c r="N10" s="32" t="n">
        <f aca="false">N9-N11</f>
        <v>3157</v>
      </c>
      <c r="O10" s="32" t="n">
        <f aca="false">O9-O11</f>
        <v>584291935.037346</v>
      </c>
      <c r="P10" s="32" t="n">
        <f aca="false">P9-P11</f>
        <v>0</v>
      </c>
      <c r="Q10" s="32" t="n">
        <f aca="false">Q9-Q11</f>
        <v>0</v>
      </c>
      <c r="R10" s="33" t="n">
        <f aca="false">R9-R11</f>
        <v>584291935.037346</v>
      </c>
      <c r="S10" s="33"/>
      <c r="T10" s="34"/>
      <c r="U10" s="35" t="n">
        <v>2022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="45" customFormat="true" ht="13.35" hidden="false" customHeight="true" outlineLevel="0" collapsed="false">
      <c r="A11" s="37"/>
      <c r="B11" s="38" t="s">
        <v>51</v>
      </c>
      <c r="C11" s="38"/>
      <c r="D11" s="38"/>
      <c r="E11" s="39" t="n">
        <v>2</v>
      </c>
      <c r="F11" s="37"/>
      <c r="G11" s="40" t="s">
        <v>52</v>
      </c>
      <c r="H11" s="38"/>
      <c r="I11" s="37"/>
      <c r="J11" s="41"/>
      <c r="K11" s="42" t="n">
        <f aca="false">K482+K35</f>
        <v>9067.9</v>
      </c>
      <c r="L11" s="42" t="n">
        <f aca="false">L482+L35</f>
        <v>6154.9</v>
      </c>
      <c r="M11" s="42" t="n">
        <f aca="false">M482+M35</f>
        <v>0</v>
      </c>
      <c r="N11" s="42" t="n">
        <f aca="false">N482+N35</f>
        <v>126</v>
      </c>
      <c r="O11" s="42" t="n">
        <f aca="false">O482+O35</f>
        <v>4300935.12</v>
      </c>
      <c r="P11" s="42" t="n">
        <f aca="false">P482+P35</f>
        <v>0</v>
      </c>
      <c r="Q11" s="42" t="n">
        <f aca="false">Q482+Q35</f>
        <v>0</v>
      </c>
      <c r="R11" s="42" t="n">
        <f aca="false">R482+R35</f>
        <v>4300935.12</v>
      </c>
      <c r="S11" s="43"/>
      <c r="T11" s="44"/>
      <c r="U11" s="40" t="n">
        <v>2022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="36" customFormat="true" ht="13.35" hidden="false" customHeight="true" outlineLevel="0" collapsed="false">
      <c r="A12" s="28" t="s">
        <v>53</v>
      </c>
      <c r="B12" s="28"/>
      <c r="C12" s="28"/>
      <c r="D12" s="28"/>
      <c r="E12" s="29" t="n">
        <f aca="false">E113+E162+E170+E181+E226+E258+E270+E305+E316+E332+E356+E381+E396+E405+E444+E500+E521</f>
        <v>163</v>
      </c>
      <c r="F12" s="30"/>
      <c r="G12" s="30"/>
      <c r="H12" s="28"/>
      <c r="I12" s="30"/>
      <c r="J12" s="31"/>
      <c r="K12" s="32" t="n">
        <f aca="false">K113+K162+K170+K181+K226+K258+K270+K305+K316+K332+K356+K381+K396+K405+K444+K500+K521</f>
        <v>225657.52</v>
      </c>
      <c r="L12" s="32" t="n">
        <f aca="false">L113+L162+L170+L181+L226+L258+L270+L305+L316+L332+L356+L381+L396+L405+L444+L500+L521</f>
        <v>191126.98</v>
      </c>
      <c r="M12" s="32" t="n">
        <f aca="false">M113+M162+M170+M181+M226+M258+M270+M305+M316+M332+M356+M381+M396+M405+M444+M500+M521</f>
        <v>102207.58</v>
      </c>
      <c r="N12" s="32" t="n">
        <f aca="false">N113+N162+N170+N181+N226+N258+N270+N305+N316+N332+N356+N381+N396+N405+N444+N500+N521</f>
        <v>4133</v>
      </c>
      <c r="O12" s="32" t="n">
        <f aca="false">O113+O162+O170+O181+O226+O258+O270+O305+O316+O332+O356+O381+O396+O405+O444+O500+O521</f>
        <v>567781479.733654</v>
      </c>
      <c r="P12" s="30"/>
      <c r="Q12" s="30"/>
      <c r="R12" s="33" t="n">
        <f aca="false">O12</f>
        <v>567781479.733654</v>
      </c>
      <c r="S12" s="33"/>
      <c r="T12" s="34"/>
      <c r="U12" s="35" t="n">
        <v>2023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</row>
    <row r="13" s="36" customFormat="true" ht="13.35" hidden="false" customHeight="true" outlineLevel="0" collapsed="false">
      <c r="A13" s="30"/>
      <c r="B13" s="28" t="s">
        <v>54</v>
      </c>
      <c r="C13" s="28"/>
      <c r="D13" s="28"/>
      <c r="E13" s="29" t="n">
        <f aca="false">E12-E14</f>
        <v>157</v>
      </c>
      <c r="F13" s="30"/>
      <c r="G13" s="30"/>
      <c r="H13" s="28"/>
      <c r="I13" s="30"/>
      <c r="J13" s="31"/>
      <c r="K13" s="32" t="n">
        <f aca="false">K12-K14</f>
        <v>205555.62</v>
      </c>
      <c r="L13" s="32" t="n">
        <f aca="false">L12-L14</f>
        <v>175748.88</v>
      </c>
      <c r="M13" s="32" t="n">
        <f aca="false">M12-M14</f>
        <v>98751.18</v>
      </c>
      <c r="N13" s="32" t="n">
        <f aca="false">N12-N14</f>
        <v>3813</v>
      </c>
      <c r="O13" s="32" t="n">
        <f aca="false">O12-O14</f>
        <v>560369578.063654</v>
      </c>
      <c r="P13" s="32" t="n">
        <f aca="false">P12-P14</f>
        <v>0</v>
      </c>
      <c r="Q13" s="32" t="n">
        <f aca="false">Q12-Q14</f>
        <v>0</v>
      </c>
      <c r="R13" s="33" t="n">
        <f aca="false">O13</f>
        <v>560369578.063654</v>
      </c>
      <c r="S13" s="33"/>
      <c r="T13" s="34"/>
      <c r="U13" s="35" t="n">
        <v>2023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="45" customFormat="true" ht="13.35" hidden="false" customHeight="true" outlineLevel="0" collapsed="false">
      <c r="A14" s="37"/>
      <c r="B14" s="38" t="s">
        <v>55</v>
      </c>
      <c r="C14" s="38"/>
      <c r="D14" s="38"/>
      <c r="E14" s="39" t="n">
        <v>6</v>
      </c>
      <c r="F14" s="37"/>
      <c r="G14" s="40" t="s">
        <v>52</v>
      </c>
      <c r="H14" s="38"/>
      <c r="I14" s="37"/>
      <c r="J14" s="41"/>
      <c r="K14" s="42" t="n">
        <f aca="false">K62+K81+K82+K83+K84+K495</f>
        <v>20101.9</v>
      </c>
      <c r="L14" s="42" t="n">
        <f aca="false">L62+L81+L82+L83+L84+L495</f>
        <v>15378.1</v>
      </c>
      <c r="M14" s="42" t="n">
        <f aca="false">M62+M81+M82+M83+M84+M495</f>
        <v>3456.4</v>
      </c>
      <c r="N14" s="42" t="n">
        <f aca="false">N62+N81+N82+N83+N84+N495</f>
        <v>320</v>
      </c>
      <c r="O14" s="42" t="n">
        <f aca="false">O62+O81+O82+O83+O84+O495</f>
        <v>7411901.67</v>
      </c>
      <c r="P14" s="42" t="n">
        <f aca="false">P62+P81+P82+P83+P84+P495</f>
        <v>0</v>
      </c>
      <c r="Q14" s="42" t="n">
        <f aca="false">Q62+Q81+Q82+Q83+Q84+Q495</f>
        <v>0</v>
      </c>
      <c r="R14" s="42" t="n">
        <f aca="false">R62+R81+R82+R83+R84+R495</f>
        <v>7411901.67</v>
      </c>
      <c r="S14" s="43"/>
      <c r="T14" s="44"/>
      <c r="U14" s="40" t="n">
        <v>2023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="36" customFormat="true" ht="13.35" hidden="false" customHeight="true" outlineLevel="0" collapsed="false">
      <c r="A15" s="28" t="s">
        <v>56</v>
      </c>
      <c r="B15" s="28"/>
      <c r="C15" s="28"/>
      <c r="D15" s="28"/>
      <c r="E15" s="29" t="n">
        <f aca="false">E156+E164+E173+E184+E241+E261+E274+E311+E320+E337+E370+E385+E399+E407+E455+E511+E528</f>
        <v>122</v>
      </c>
      <c r="F15" s="30"/>
      <c r="G15" s="30"/>
      <c r="H15" s="28"/>
      <c r="I15" s="30"/>
      <c r="J15" s="31"/>
      <c r="K15" s="32" t="n">
        <f aca="false">K156+K164+K173+K184+K241+K261+K274+K311+K320+K337+K370+K385+K399+K407+K455+K511+K528</f>
        <v>224550.18</v>
      </c>
      <c r="L15" s="32" t="n">
        <f aca="false">L156+L164+L173+L184+L241+L261+L274+L311+L320+L337+L370+L385+L399+L407+L455+L511+L528</f>
        <v>190343.58</v>
      </c>
      <c r="M15" s="32" t="n">
        <f aca="false">M156+M164+M173+M184+M241+M261+M274+M311+M320+M337+M370+M385+M399+M407+M455+M511+M528</f>
        <v>66243.72</v>
      </c>
      <c r="N15" s="32" t="n">
        <f aca="false">N156+N164+N173+N184+N241+N261+N274+N311+N320+N337+N370+N385+N399+N407+N455+N511+N528</f>
        <v>3621</v>
      </c>
      <c r="O15" s="32" t="n">
        <f aca="false">O156+O164+O173+O184+O241+O261+O274+O311+O320+O337+O370+O385+O399+O407+O455+O511+O528</f>
        <v>597732222.577831</v>
      </c>
      <c r="P15" s="30"/>
      <c r="Q15" s="30"/>
      <c r="R15" s="33" t="n">
        <f aca="false">O15</f>
        <v>597732222.577831</v>
      </c>
      <c r="S15" s="33"/>
      <c r="T15" s="34"/>
      <c r="U15" s="35" t="n">
        <v>2024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="36" customFormat="true" ht="13.35" hidden="false" customHeight="true" outlineLevel="0" collapsed="false">
      <c r="A16" s="30"/>
      <c r="B16" s="28" t="s">
        <v>57</v>
      </c>
      <c r="C16" s="28"/>
      <c r="D16" s="28"/>
      <c r="E16" s="29" t="n">
        <f aca="false">E15-E17</f>
        <v>110</v>
      </c>
      <c r="F16" s="30"/>
      <c r="G16" s="30"/>
      <c r="H16" s="28"/>
      <c r="I16" s="30"/>
      <c r="J16" s="31"/>
      <c r="K16" s="32" t="n">
        <f aca="false">K15-K17</f>
        <v>182967.78</v>
      </c>
      <c r="L16" s="32" t="n">
        <f aca="false">L15-L17</f>
        <v>156380.37</v>
      </c>
      <c r="M16" s="32" t="n">
        <f aca="false">M15-M17</f>
        <v>62498.12</v>
      </c>
      <c r="N16" s="32" t="n">
        <f aca="false">N15-N17</f>
        <v>2924</v>
      </c>
      <c r="O16" s="32" t="n">
        <f aca="false">O15-O17</f>
        <v>573548090.457831</v>
      </c>
      <c r="P16" s="32" t="n">
        <f aca="false">P15-P17</f>
        <v>0</v>
      </c>
      <c r="Q16" s="32" t="n">
        <f aca="false">Q15-Q17</f>
        <v>0</v>
      </c>
      <c r="R16" s="33" t="n">
        <f aca="false">R15-R17</f>
        <v>573548090.457831</v>
      </c>
      <c r="S16" s="33"/>
      <c r="T16" s="34"/>
      <c r="U16" s="35" t="n">
        <v>2024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="45" customFormat="true" ht="13.35" hidden="false" customHeight="true" outlineLevel="0" collapsed="false">
      <c r="A17" s="37"/>
      <c r="B17" s="38" t="s">
        <v>58</v>
      </c>
      <c r="C17" s="38"/>
      <c r="D17" s="38"/>
      <c r="E17" s="39" t="n">
        <v>12</v>
      </c>
      <c r="F17" s="37"/>
      <c r="G17" s="40" t="s">
        <v>52</v>
      </c>
      <c r="H17" s="38"/>
      <c r="I17" s="37"/>
      <c r="J17" s="41"/>
      <c r="K17" s="42" t="n">
        <f aca="false">K114+K115+K116+K117+K118+K182+K369+K446+K503+K504+K505+K506</f>
        <v>41582.4</v>
      </c>
      <c r="L17" s="42" t="n">
        <f aca="false">L114+L115+L116+L117+L118+L182+L369+L446+L503+L504+L505+L506</f>
        <v>33963.21</v>
      </c>
      <c r="M17" s="42" t="n">
        <f aca="false">M114+M115+M116+M117+M118+M182+M369+M446+M503+M504+M505+M506</f>
        <v>3745.6</v>
      </c>
      <c r="N17" s="42" t="n">
        <f aca="false">N114+N115+N116+N117+N118+N182+N369+N446+N503+N504+N505+N506</f>
        <v>697</v>
      </c>
      <c r="O17" s="42" t="n">
        <f aca="false">O114+O115+O116+O117+O118+O182+O369+O446+O503+O504+O505+O506</f>
        <v>24184132.12</v>
      </c>
      <c r="P17" s="42" t="n">
        <f aca="false">P114+P115+P116+P117+P118+P182+P369+P446+P503+P504+P505+P506</f>
        <v>0</v>
      </c>
      <c r="Q17" s="42" t="n">
        <f aca="false">Q114+Q115+Q116+Q117+Q118+Q182+Q369+Q446+Q503+Q504+Q505+Q506</f>
        <v>0</v>
      </c>
      <c r="R17" s="42" t="n">
        <f aca="false">R114+R115+R116+R117+R118+R182+R369+R446+R503+R504+R505+R506</f>
        <v>24184132.12</v>
      </c>
      <c r="S17" s="43"/>
      <c r="T17" s="44"/>
      <c r="U17" s="40" t="n">
        <v>2024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="2" customFormat="true" ht="13.35" hidden="false" customHeight="true" outlineLevel="0" collapsed="false">
      <c r="A18" s="6"/>
      <c r="B18" s="46" t="s">
        <v>59</v>
      </c>
      <c r="C18" s="46"/>
      <c r="D18" s="46"/>
      <c r="E18" s="47"/>
      <c r="F18" s="6"/>
      <c r="G18" s="6"/>
      <c r="H18" s="48"/>
      <c r="I18" s="6"/>
      <c r="J18" s="49"/>
      <c r="K18" s="15"/>
      <c r="L18" s="15"/>
      <c r="M18" s="6"/>
      <c r="N18" s="49"/>
      <c r="O18" s="15"/>
      <c r="P18" s="15"/>
      <c r="Q18" s="15"/>
      <c r="R18" s="50"/>
      <c r="S18" s="51"/>
      <c r="T18" s="52"/>
      <c r="U18" s="6"/>
    </row>
    <row r="19" s="57" customFormat="true" ht="13.35" hidden="false" customHeight="true" outlineLevel="0" collapsed="false">
      <c r="A19" s="6" t="n">
        <v>1</v>
      </c>
      <c r="B19" s="48" t="s">
        <v>60</v>
      </c>
      <c r="C19" s="53" t="s">
        <v>61</v>
      </c>
      <c r="D19" s="53" t="s">
        <v>62</v>
      </c>
      <c r="E19" s="6" t="n">
        <v>1961</v>
      </c>
      <c r="F19" s="17"/>
      <c r="G19" s="6" t="s">
        <v>63</v>
      </c>
      <c r="H19" s="54" t="s">
        <v>64</v>
      </c>
      <c r="I19" s="6" t="n">
        <v>3</v>
      </c>
      <c r="J19" s="49" t="n">
        <v>2</v>
      </c>
      <c r="K19" s="15" t="n">
        <v>1483.78</v>
      </c>
      <c r="L19" s="15" t="n">
        <v>957.3</v>
      </c>
      <c r="M19" s="15" t="n">
        <v>860.6</v>
      </c>
      <c r="N19" s="49" t="n">
        <v>23</v>
      </c>
      <c r="O19" s="15" t="n">
        <f aca="false">'Раздел 2'!C19</f>
        <v>5618440.14</v>
      </c>
      <c r="P19" s="15" t="n">
        <v>0</v>
      </c>
      <c r="Q19" s="15" t="n">
        <v>0</v>
      </c>
      <c r="R19" s="15" t="n">
        <f aca="false">O19</f>
        <v>5618440.14</v>
      </c>
      <c r="S19" s="55" t="n">
        <f aca="false">O19/L19</f>
        <v>5869.04851143842</v>
      </c>
      <c r="T19" s="56" t="n">
        <v>24013.51</v>
      </c>
      <c r="U19" s="6" t="n">
        <v>2022</v>
      </c>
    </row>
    <row r="20" s="57" customFormat="true" ht="13.35" hidden="false" customHeight="true" outlineLevel="0" collapsed="false">
      <c r="A20" s="6" t="n">
        <f aca="false">A19+1</f>
        <v>2</v>
      </c>
      <c r="B20" s="48" t="s">
        <v>65</v>
      </c>
      <c r="C20" s="53" t="s">
        <v>66</v>
      </c>
      <c r="D20" s="53" t="s">
        <v>62</v>
      </c>
      <c r="E20" s="6" t="n">
        <v>1953</v>
      </c>
      <c r="F20" s="17"/>
      <c r="G20" s="6" t="s">
        <v>63</v>
      </c>
      <c r="H20" s="54" t="s">
        <v>64</v>
      </c>
      <c r="I20" s="6" t="n">
        <v>4</v>
      </c>
      <c r="J20" s="49" t="n">
        <v>3</v>
      </c>
      <c r="K20" s="15" t="n">
        <v>2096</v>
      </c>
      <c r="L20" s="15" t="n">
        <v>1982</v>
      </c>
      <c r="M20" s="15" t="n">
        <v>1622.8</v>
      </c>
      <c r="N20" s="49" t="n">
        <v>38</v>
      </c>
      <c r="O20" s="15" t="n">
        <f aca="false">'Раздел 2'!C20</f>
        <v>12975257.62</v>
      </c>
      <c r="P20" s="15" t="n">
        <v>0</v>
      </c>
      <c r="Q20" s="15" t="n">
        <v>0</v>
      </c>
      <c r="R20" s="15" t="n">
        <f aca="false">O20</f>
        <v>12975257.62</v>
      </c>
      <c r="S20" s="55" t="n">
        <f aca="false">O20/L20</f>
        <v>6546.54773965691</v>
      </c>
      <c r="T20" s="56" t="n">
        <v>19193.93</v>
      </c>
      <c r="U20" s="6" t="n">
        <v>2022</v>
      </c>
    </row>
    <row r="21" s="57" customFormat="true" ht="13.35" hidden="false" customHeight="true" outlineLevel="0" collapsed="false">
      <c r="A21" s="6" t="n">
        <f aca="false">A20+1</f>
        <v>3</v>
      </c>
      <c r="B21" s="48" t="s">
        <v>67</v>
      </c>
      <c r="C21" s="53" t="s">
        <v>68</v>
      </c>
      <c r="D21" s="53" t="s">
        <v>62</v>
      </c>
      <c r="E21" s="6" t="n">
        <v>1964</v>
      </c>
      <c r="F21" s="17"/>
      <c r="G21" s="6" t="s">
        <v>63</v>
      </c>
      <c r="H21" s="54" t="s">
        <v>69</v>
      </c>
      <c r="I21" s="6" t="n">
        <v>4</v>
      </c>
      <c r="J21" s="49" t="n">
        <v>4</v>
      </c>
      <c r="K21" s="15" t="n">
        <v>2787</v>
      </c>
      <c r="L21" s="15" t="n">
        <v>2594</v>
      </c>
      <c r="M21" s="15" t="n">
        <v>2309.77</v>
      </c>
      <c r="N21" s="49" t="n">
        <v>66</v>
      </c>
      <c r="O21" s="15" t="n">
        <f aca="false">'Раздел 2'!C21</f>
        <v>17194122.86</v>
      </c>
      <c r="P21" s="15" t="n">
        <v>0</v>
      </c>
      <c r="Q21" s="15" t="n">
        <v>0</v>
      </c>
      <c r="R21" s="15" t="n">
        <f aca="false">O21</f>
        <v>17194122.86</v>
      </c>
      <c r="S21" s="55" t="n">
        <f aca="false">O21/L21</f>
        <v>6628.42053199692</v>
      </c>
      <c r="T21" s="56" t="n">
        <v>21963.12</v>
      </c>
      <c r="U21" s="6" t="n">
        <v>2022</v>
      </c>
    </row>
    <row r="22" s="57" customFormat="true" ht="13.35" hidden="false" customHeight="true" outlineLevel="0" collapsed="false">
      <c r="A22" s="6" t="n">
        <f aca="false">A21+1</f>
        <v>4</v>
      </c>
      <c r="B22" s="48" t="s">
        <v>70</v>
      </c>
      <c r="C22" s="53" t="s">
        <v>71</v>
      </c>
      <c r="D22" s="53" t="s">
        <v>72</v>
      </c>
      <c r="E22" s="6" t="n">
        <v>1957</v>
      </c>
      <c r="F22" s="17"/>
      <c r="G22" s="6" t="s">
        <v>63</v>
      </c>
      <c r="H22" s="54" t="s">
        <v>73</v>
      </c>
      <c r="I22" s="6" t="n">
        <v>5</v>
      </c>
      <c r="J22" s="49" t="n">
        <v>4</v>
      </c>
      <c r="K22" s="15" t="n">
        <v>2664</v>
      </c>
      <c r="L22" s="15" t="n">
        <v>1759</v>
      </c>
      <c r="M22" s="15" t="n">
        <v>0</v>
      </c>
      <c r="N22" s="49" t="n">
        <v>40</v>
      </c>
      <c r="O22" s="15" t="n">
        <f aca="false">'Раздел 2'!C22</f>
        <v>760809.75</v>
      </c>
      <c r="P22" s="15" t="n">
        <v>0</v>
      </c>
      <c r="Q22" s="15" t="n">
        <v>0</v>
      </c>
      <c r="R22" s="15" t="n">
        <f aca="false">O22</f>
        <v>760809.75</v>
      </c>
      <c r="S22" s="55" t="n">
        <f aca="false">O22/L22</f>
        <v>432.524019329164</v>
      </c>
      <c r="T22" s="56" t="n">
        <v>3565.796</v>
      </c>
      <c r="U22" s="6" t="n">
        <v>2022</v>
      </c>
    </row>
    <row r="23" s="57" customFormat="true" ht="13.35" hidden="false" customHeight="true" outlineLevel="0" collapsed="false">
      <c r="A23" s="6" t="n">
        <f aca="false">A22+1</f>
        <v>5</v>
      </c>
      <c r="B23" s="48" t="s">
        <v>74</v>
      </c>
      <c r="C23" s="53" t="s">
        <v>75</v>
      </c>
      <c r="D23" s="53" t="s">
        <v>72</v>
      </c>
      <c r="E23" s="6" t="n">
        <v>1954</v>
      </c>
      <c r="F23" s="17"/>
      <c r="G23" s="6" t="s">
        <v>63</v>
      </c>
      <c r="H23" s="54" t="s">
        <v>64</v>
      </c>
      <c r="I23" s="6" t="n">
        <v>3</v>
      </c>
      <c r="J23" s="49" t="n">
        <v>2</v>
      </c>
      <c r="K23" s="15" t="n">
        <v>1463.3</v>
      </c>
      <c r="L23" s="15" t="n">
        <v>1364.1</v>
      </c>
      <c r="M23" s="15" t="n">
        <v>0</v>
      </c>
      <c r="N23" s="49" t="n">
        <v>18</v>
      </c>
      <c r="O23" s="15" t="n">
        <f aca="false">'Раздел 2'!C23</f>
        <v>308058</v>
      </c>
      <c r="P23" s="15" t="n">
        <v>0</v>
      </c>
      <c r="Q23" s="15" t="n">
        <v>0</v>
      </c>
      <c r="R23" s="15" t="n">
        <f aca="false">O23</f>
        <v>308058</v>
      </c>
      <c r="S23" s="55" t="n">
        <f aca="false">O23/L23</f>
        <v>225.832416978227</v>
      </c>
      <c r="T23" s="56" t="n">
        <v>2923.432</v>
      </c>
      <c r="U23" s="6" t="n">
        <v>2022</v>
      </c>
    </row>
    <row r="24" s="57" customFormat="true" ht="13.35" hidden="false" customHeight="true" outlineLevel="0" collapsed="false">
      <c r="A24" s="6" t="n">
        <f aca="false">A23+1</f>
        <v>6</v>
      </c>
      <c r="B24" s="48" t="s">
        <v>76</v>
      </c>
      <c r="C24" s="53" t="s">
        <v>77</v>
      </c>
      <c r="D24" s="53" t="s">
        <v>72</v>
      </c>
      <c r="E24" s="6" t="n">
        <v>1962</v>
      </c>
      <c r="F24" s="17"/>
      <c r="G24" s="6" t="s">
        <v>63</v>
      </c>
      <c r="H24" s="54" t="s">
        <v>64</v>
      </c>
      <c r="I24" s="6" t="n">
        <v>5</v>
      </c>
      <c r="J24" s="49" t="n">
        <v>3</v>
      </c>
      <c r="K24" s="15" t="n">
        <v>3764</v>
      </c>
      <c r="L24" s="15" t="n">
        <v>3522.8</v>
      </c>
      <c r="M24" s="15" t="n">
        <v>0</v>
      </c>
      <c r="N24" s="49" t="n">
        <v>29</v>
      </c>
      <c r="O24" s="15" t="n">
        <f aca="false">'Раздел 2'!C24</f>
        <v>619442.1</v>
      </c>
      <c r="P24" s="15" t="n">
        <v>0</v>
      </c>
      <c r="Q24" s="15" t="n">
        <v>0</v>
      </c>
      <c r="R24" s="15" t="n">
        <f aca="false">O24</f>
        <v>619442.1</v>
      </c>
      <c r="S24" s="55" t="n">
        <f aca="false">O24/L24</f>
        <v>175.837998183263</v>
      </c>
      <c r="T24" s="56" t="n">
        <v>3565.796</v>
      </c>
      <c r="U24" s="6" t="n">
        <v>2022</v>
      </c>
    </row>
    <row r="25" s="57" customFormat="true" ht="13.35" hidden="false" customHeight="true" outlineLevel="0" collapsed="false">
      <c r="A25" s="6" t="n">
        <f aca="false">A24+1</f>
        <v>7</v>
      </c>
      <c r="B25" s="48" t="s">
        <v>78</v>
      </c>
      <c r="C25" s="53" t="s">
        <v>79</v>
      </c>
      <c r="D25" s="53" t="s">
        <v>72</v>
      </c>
      <c r="E25" s="6" t="n">
        <v>1964</v>
      </c>
      <c r="F25" s="17"/>
      <c r="G25" s="6" t="s">
        <v>63</v>
      </c>
      <c r="H25" s="54" t="s">
        <v>64</v>
      </c>
      <c r="I25" s="6" t="n">
        <v>2</v>
      </c>
      <c r="J25" s="49" t="n">
        <v>1</v>
      </c>
      <c r="K25" s="15" t="n">
        <v>537</v>
      </c>
      <c r="L25" s="15" t="n">
        <v>537</v>
      </c>
      <c r="M25" s="15" t="n">
        <v>0</v>
      </c>
      <c r="N25" s="49" t="n">
        <v>12</v>
      </c>
      <c r="O25" s="15" t="n">
        <f aca="false">'Раздел 2'!C25</f>
        <v>122459.15</v>
      </c>
      <c r="P25" s="15" t="n">
        <v>0</v>
      </c>
      <c r="Q25" s="15" t="n">
        <v>0</v>
      </c>
      <c r="R25" s="15" t="n">
        <f aca="false">O25</f>
        <v>122459.15</v>
      </c>
      <c r="S25" s="55" t="n">
        <f aca="false">O25/L25</f>
        <v>228.043109869646</v>
      </c>
      <c r="T25" s="56" t="n">
        <v>3775.505</v>
      </c>
      <c r="U25" s="6" t="n">
        <v>2022</v>
      </c>
    </row>
    <row r="26" s="57" customFormat="true" ht="13.35" hidden="false" customHeight="true" outlineLevel="0" collapsed="false">
      <c r="A26" s="6" t="n">
        <f aca="false">A25+1</f>
        <v>8</v>
      </c>
      <c r="B26" s="48" t="s">
        <v>80</v>
      </c>
      <c r="C26" s="53" t="s">
        <v>81</v>
      </c>
      <c r="D26" s="53" t="s">
        <v>72</v>
      </c>
      <c r="E26" s="6" t="n">
        <v>1948</v>
      </c>
      <c r="F26" s="17"/>
      <c r="G26" s="6" t="s">
        <v>63</v>
      </c>
      <c r="H26" s="54" t="s">
        <v>64</v>
      </c>
      <c r="I26" s="6" t="n">
        <v>3</v>
      </c>
      <c r="J26" s="49" t="n">
        <v>3</v>
      </c>
      <c r="K26" s="15" t="n">
        <v>2108.8</v>
      </c>
      <c r="L26" s="15" t="n">
        <v>886.8</v>
      </c>
      <c r="M26" s="15" t="n">
        <v>0</v>
      </c>
      <c r="N26" s="49" t="n">
        <v>12</v>
      </c>
      <c r="O26" s="15" t="n">
        <f aca="false">'Раздел 2'!C26</f>
        <v>340254.78</v>
      </c>
      <c r="P26" s="15" t="n">
        <v>0</v>
      </c>
      <c r="Q26" s="15" t="n">
        <v>0</v>
      </c>
      <c r="R26" s="15" t="n">
        <f aca="false">O26</f>
        <v>340254.78</v>
      </c>
      <c r="S26" s="55" t="n">
        <f aca="false">O26/L26</f>
        <v>383.688294993234</v>
      </c>
      <c r="T26" s="56" t="n">
        <v>2913.872</v>
      </c>
      <c r="U26" s="6" t="n">
        <v>2022</v>
      </c>
    </row>
    <row r="27" s="57" customFormat="true" ht="12.75" hidden="false" customHeight="true" outlineLevel="0" collapsed="false">
      <c r="A27" s="6" t="n">
        <f aca="false">A26+1</f>
        <v>9</v>
      </c>
      <c r="B27" s="48" t="s">
        <v>82</v>
      </c>
      <c r="C27" s="53" t="s">
        <v>83</v>
      </c>
      <c r="D27" s="53" t="s">
        <v>72</v>
      </c>
      <c r="E27" s="6" t="s">
        <v>84</v>
      </c>
      <c r="F27" s="17"/>
      <c r="G27" s="6" t="s">
        <v>63</v>
      </c>
      <c r="H27" s="54" t="s">
        <v>64</v>
      </c>
      <c r="I27" s="6" t="n">
        <v>2</v>
      </c>
      <c r="J27" s="49" t="n">
        <v>1</v>
      </c>
      <c r="K27" s="15" t="n">
        <v>315.72</v>
      </c>
      <c r="L27" s="15" t="n">
        <v>263.1</v>
      </c>
      <c r="M27" s="15" t="n">
        <v>361.8</v>
      </c>
      <c r="N27" s="49" t="n">
        <v>10</v>
      </c>
      <c r="O27" s="15" t="n">
        <f aca="false">'Раздел 2'!C27</f>
        <v>7686047.03</v>
      </c>
      <c r="P27" s="15" t="n">
        <v>0</v>
      </c>
      <c r="Q27" s="15" t="n">
        <v>0</v>
      </c>
      <c r="R27" s="15" t="n">
        <f aca="false">O27</f>
        <v>7686047.03</v>
      </c>
      <c r="S27" s="55" t="n">
        <f aca="false">O27/L27</f>
        <v>29213.4056632459</v>
      </c>
      <c r="T27" s="56" t="n">
        <v>39008.01</v>
      </c>
      <c r="U27" s="6" t="n">
        <v>2022</v>
      </c>
    </row>
    <row r="28" s="57" customFormat="true" ht="12.75" hidden="false" customHeight="true" outlineLevel="0" collapsed="false">
      <c r="A28" s="6" t="n">
        <f aca="false">A27+1</f>
        <v>10</v>
      </c>
      <c r="B28" s="58" t="s">
        <v>85</v>
      </c>
      <c r="C28" s="53" t="s">
        <v>86</v>
      </c>
      <c r="D28" s="53" t="s">
        <v>72</v>
      </c>
      <c r="E28" s="6" t="n">
        <v>1960</v>
      </c>
      <c r="F28" s="17"/>
      <c r="G28" s="6" t="s">
        <v>63</v>
      </c>
      <c r="H28" s="54" t="s">
        <v>64</v>
      </c>
      <c r="I28" s="6" t="n">
        <v>2</v>
      </c>
      <c r="J28" s="49" t="n">
        <v>2</v>
      </c>
      <c r="K28" s="15" t="n">
        <v>843.1</v>
      </c>
      <c r="L28" s="15" t="n">
        <v>776</v>
      </c>
      <c r="M28" s="59" t="n">
        <v>0</v>
      </c>
      <c r="N28" s="49" t="n">
        <v>14</v>
      </c>
      <c r="O28" s="15" t="n">
        <f aca="false">'Раздел 2'!C28</f>
        <v>494316.248606369</v>
      </c>
      <c r="P28" s="15" t="n">
        <v>0</v>
      </c>
      <c r="Q28" s="15" t="n">
        <v>0</v>
      </c>
      <c r="R28" s="15" t="n">
        <f aca="false">O28</f>
        <v>494316.248606369</v>
      </c>
      <c r="S28" s="55" t="n">
        <f aca="false">O28/L28</f>
        <v>637.005475008207</v>
      </c>
      <c r="T28" s="56" t="n">
        <v>3775.505</v>
      </c>
      <c r="U28" s="6" t="n">
        <v>2022</v>
      </c>
      <c r="W28" s="60"/>
    </row>
    <row r="29" s="57" customFormat="true" ht="12.75" hidden="false" customHeight="true" outlineLevel="0" collapsed="false">
      <c r="A29" s="6" t="n">
        <f aca="false">A28+1</f>
        <v>11</v>
      </c>
      <c r="B29" s="48" t="s">
        <v>87</v>
      </c>
      <c r="C29" s="53" t="s">
        <v>88</v>
      </c>
      <c r="D29" s="53" t="s">
        <v>72</v>
      </c>
      <c r="E29" s="6" t="s">
        <v>89</v>
      </c>
      <c r="F29" s="17"/>
      <c r="G29" s="6" t="s">
        <v>63</v>
      </c>
      <c r="H29" s="54" t="s">
        <v>64</v>
      </c>
      <c r="I29" s="6" t="n">
        <v>5</v>
      </c>
      <c r="J29" s="49" t="n">
        <v>4</v>
      </c>
      <c r="K29" s="15" t="n">
        <v>4916.74</v>
      </c>
      <c r="L29" s="15" t="n">
        <v>4178.74</v>
      </c>
      <c r="M29" s="15" t="n">
        <v>3089.39</v>
      </c>
      <c r="N29" s="61" t="n">
        <v>61</v>
      </c>
      <c r="O29" s="15" t="n">
        <f aca="false">'Раздел 2'!C29</f>
        <v>464588.95</v>
      </c>
      <c r="P29" s="15" t="n">
        <v>0</v>
      </c>
      <c r="Q29" s="15" t="n">
        <v>0</v>
      </c>
      <c r="R29" s="15" t="n">
        <f aca="false">O29</f>
        <v>464588.95</v>
      </c>
      <c r="S29" s="55" t="n">
        <f aca="false">O29/L29</f>
        <v>111.179195164093</v>
      </c>
      <c r="T29" s="56" t="n">
        <v>3565.796</v>
      </c>
      <c r="U29" s="6" t="n">
        <v>2022</v>
      </c>
    </row>
    <row r="30" s="57" customFormat="true" ht="12.75" hidden="false" customHeight="true" outlineLevel="0" collapsed="false">
      <c r="A30" s="6" t="n">
        <f aca="false">A29+1</f>
        <v>12</v>
      </c>
      <c r="B30" s="48" t="s">
        <v>90</v>
      </c>
      <c r="C30" s="53" t="s">
        <v>91</v>
      </c>
      <c r="D30" s="53" t="s">
        <v>92</v>
      </c>
      <c r="E30" s="6" t="n">
        <v>1952</v>
      </c>
      <c r="F30" s="17"/>
      <c r="G30" s="6" t="s">
        <v>63</v>
      </c>
      <c r="H30" s="54" t="s">
        <v>64</v>
      </c>
      <c r="I30" s="6" t="n">
        <v>5</v>
      </c>
      <c r="J30" s="49" t="n">
        <v>3</v>
      </c>
      <c r="K30" s="15" t="n">
        <v>3825</v>
      </c>
      <c r="L30" s="15" t="n">
        <v>2718.8</v>
      </c>
      <c r="M30" s="15" t="n">
        <v>2718.8</v>
      </c>
      <c r="N30" s="49" t="n">
        <v>48</v>
      </c>
      <c r="O30" s="15" t="n">
        <f aca="false">'Раздел 2'!C30</f>
        <v>595280.65</v>
      </c>
      <c r="P30" s="15" t="n">
        <v>0</v>
      </c>
      <c r="Q30" s="15" t="n">
        <v>0</v>
      </c>
      <c r="R30" s="15" t="n">
        <f aca="false">O30</f>
        <v>595280.65</v>
      </c>
      <c r="S30" s="55" t="n">
        <f aca="false">O30/L30</f>
        <v>218.94977563631</v>
      </c>
      <c r="T30" s="56" t="n">
        <v>2913.872</v>
      </c>
      <c r="U30" s="6" t="n">
        <v>2022</v>
      </c>
    </row>
    <row r="31" s="57" customFormat="true" ht="12.75" hidden="false" customHeight="true" outlineLevel="0" collapsed="false">
      <c r="A31" s="6" t="n">
        <f aca="false">A30+1</f>
        <v>13</v>
      </c>
      <c r="B31" s="48" t="s">
        <v>93</v>
      </c>
      <c r="C31" s="53" t="s">
        <v>94</v>
      </c>
      <c r="D31" s="53" t="s">
        <v>62</v>
      </c>
      <c r="E31" s="6" t="s">
        <v>95</v>
      </c>
      <c r="F31" s="17"/>
      <c r="G31" s="6" t="s">
        <v>63</v>
      </c>
      <c r="H31" s="54" t="s">
        <v>64</v>
      </c>
      <c r="I31" s="6" t="n">
        <v>4</v>
      </c>
      <c r="J31" s="49" t="n">
        <v>3</v>
      </c>
      <c r="K31" s="15" t="n">
        <v>4649.9</v>
      </c>
      <c r="L31" s="15" t="n">
        <v>3571.7</v>
      </c>
      <c r="M31" s="15" t="n">
        <v>3571.7</v>
      </c>
      <c r="N31" s="49" t="n">
        <v>39</v>
      </c>
      <c r="O31" s="15" t="n">
        <f aca="false">'Раздел 2'!C31</f>
        <v>795892.66</v>
      </c>
      <c r="P31" s="15" t="n">
        <v>0</v>
      </c>
      <c r="Q31" s="15" t="n">
        <v>0</v>
      </c>
      <c r="R31" s="15" t="n">
        <f aca="false">O31</f>
        <v>795892.66</v>
      </c>
      <c r="S31" s="55" t="n">
        <f aca="false">O31/L31</f>
        <v>222.833009491279</v>
      </c>
      <c r="T31" s="56" t="n">
        <v>3565.796</v>
      </c>
      <c r="U31" s="6" t="n">
        <v>2022</v>
      </c>
    </row>
    <row r="32" s="57" customFormat="true" ht="12.75" hidden="false" customHeight="true" outlineLevel="0" collapsed="false">
      <c r="A32" s="6" t="n">
        <f aca="false">A31+1</f>
        <v>14</v>
      </c>
      <c r="B32" s="48" t="s">
        <v>96</v>
      </c>
      <c r="C32" s="53" t="s">
        <v>97</v>
      </c>
      <c r="D32" s="53" t="s">
        <v>98</v>
      </c>
      <c r="E32" s="62" t="s">
        <v>99</v>
      </c>
      <c r="F32" s="17"/>
      <c r="G32" s="6" t="s">
        <v>63</v>
      </c>
      <c r="H32" s="54" t="s">
        <v>64</v>
      </c>
      <c r="I32" s="6" t="n">
        <v>4</v>
      </c>
      <c r="J32" s="49" t="n">
        <v>3</v>
      </c>
      <c r="K32" s="15" t="n">
        <v>2710.6</v>
      </c>
      <c r="L32" s="15" t="n">
        <v>2193.9</v>
      </c>
      <c r="M32" s="15" t="n">
        <v>2193.9</v>
      </c>
      <c r="N32" s="49" t="n">
        <v>51</v>
      </c>
      <c r="O32" s="15" t="n">
        <f aca="false">'Раздел 2'!C32</f>
        <v>372083.11</v>
      </c>
      <c r="P32" s="15" t="n">
        <v>0</v>
      </c>
      <c r="Q32" s="15" t="n">
        <v>0</v>
      </c>
      <c r="R32" s="15" t="n">
        <f aca="false">O32</f>
        <v>372083.11</v>
      </c>
      <c r="S32" s="55" t="n">
        <f aca="false">O32/L32</f>
        <v>169.598937964356</v>
      </c>
      <c r="T32" s="56" t="n">
        <v>2913.872</v>
      </c>
      <c r="U32" s="6" t="n">
        <v>2022</v>
      </c>
      <c r="W32" s="60"/>
    </row>
    <row r="33" s="57" customFormat="true" ht="13.35" hidden="false" customHeight="true" outlineLevel="0" collapsed="false">
      <c r="A33" s="6" t="n">
        <f aca="false">A32+1</f>
        <v>15</v>
      </c>
      <c r="B33" s="48" t="s">
        <v>100</v>
      </c>
      <c r="C33" s="53" t="s">
        <v>101</v>
      </c>
      <c r="D33" s="53" t="s">
        <v>72</v>
      </c>
      <c r="E33" s="6" t="s">
        <v>102</v>
      </c>
      <c r="F33" s="6"/>
      <c r="G33" s="6" t="s">
        <v>63</v>
      </c>
      <c r="H33" s="54" t="s">
        <v>64</v>
      </c>
      <c r="I33" s="6" t="n">
        <v>4</v>
      </c>
      <c r="J33" s="49" t="n">
        <v>3</v>
      </c>
      <c r="K33" s="15" t="n">
        <v>2292.5</v>
      </c>
      <c r="L33" s="15" t="n">
        <v>2184.4</v>
      </c>
      <c r="M33" s="15" t="n">
        <v>0</v>
      </c>
      <c r="N33" s="61" t="n">
        <v>24</v>
      </c>
      <c r="O33" s="15" t="n">
        <f aca="false">'Раздел 2'!C33</f>
        <v>286348.54</v>
      </c>
      <c r="P33" s="15" t="n">
        <v>0</v>
      </c>
      <c r="Q33" s="15" t="n">
        <v>0</v>
      </c>
      <c r="R33" s="15" t="n">
        <f aca="false">O33</f>
        <v>286348.54</v>
      </c>
      <c r="S33" s="55" t="n">
        <f aca="false">O33/L33</f>
        <v>131.087960080571</v>
      </c>
      <c r="T33" s="56" t="n">
        <v>2913.872</v>
      </c>
      <c r="U33" s="6" t="n">
        <v>2022</v>
      </c>
    </row>
    <row r="34" s="57" customFormat="true" ht="12.75" hidden="false" customHeight="true" outlineLevel="0" collapsed="false">
      <c r="A34" s="6" t="n">
        <f aca="false">A33+1</f>
        <v>16</v>
      </c>
      <c r="B34" s="48" t="s">
        <v>103</v>
      </c>
      <c r="C34" s="53" t="s">
        <v>104</v>
      </c>
      <c r="D34" s="53" t="s">
        <v>72</v>
      </c>
      <c r="E34" s="6" t="s">
        <v>105</v>
      </c>
      <c r="F34" s="6"/>
      <c r="G34" s="6" t="s">
        <v>63</v>
      </c>
      <c r="H34" s="54" t="s">
        <v>64</v>
      </c>
      <c r="I34" s="6" t="n">
        <v>2</v>
      </c>
      <c r="J34" s="49" t="n">
        <v>2</v>
      </c>
      <c r="K34" s="15" t="n">
        <v>730</v>
      </c>
      <c r="L34" s="15" t="n">
        <v>557</v>
      </c>
      <c r="M34" s="15" t="n">
        <v>0</v>
      </c>
      <c r="N34" s="61" t="n">
        <v>16</v>
      </c>
      <c r="O34" s="15" t="n">
        <f aca="false">'Раздел 2'!C34</f>
        <v>395539.09</v>
      </c>
      <c r="P34" s="15" t="n">
        <v>0</v>
      </c>
      <c r="Q34" s="15" t="n">
        <v>0</v>
      </c>
      <c r="R34" s="15" t="n">
        <f aca="false">O34</f>
        <v>395539.09</v>
      </c>
      <c r="S34" s="55" t="n">
        <f aca="false">O34/L34</f>
        <v>710.124039497307</v>
      </c>
      <c r="T34" s="56" t="n">
        <v>3775.505</v>
      </c>
      <c r="U34" s="6" t="n">
        <v>2022</v>
      </c>
    </row>
    <row r="35" s="57" customFormat="true" ht="12.75" hidden="false" customHeight="true" outlineLevel="0" collapsed="false">
      <c r="A35" s="6" t="n">
        <f aca="false">A34+1</f>
        <v>17</v>
      </c>
      <c r="B35" s="63" t="s">
        <v>106</v>
      </c>
      <c r="C35" s="53" t="s">
        <v>107</v>
      </c>
      <c r="D35" s="53" t="s">
        <v>72</v>
      </c>
      <c r="E35" s="6" t="s">
        <v>108</v>
      </c>
      <c r="F35" s="6"/>
      <c r="G35" s="17" t="s">
        <v>52</v>
      </c>
      <c r="H35" s="54" t="s">
        <v>64</v>
      </c>
      <c r="I35" s="6" t="n">
        <v>5</v>
      </c>
      <c r="J35" s="49" t="n">
        <v>6</v>
      </c>
      <c r="K35" s="15" t="n">
        <v>6281</v>
      </c>
      <c r="L35" s="15" t="n">
        <v>4856</v>
      </c>
      <c r="M35" s="15" t="n">
        <v>0</v>
      </c>
      <c r="N35" s="61" t="n">
        <v>100</v>
      </c>
      <c r="O35" s="15" t="n">
        <f aca="false">'Раздел 2'!C35</f>
        <v>1361959.12</v>
      </c>
      <c r="P35" s="15" t="n">
        <v>0</v>
      </c>
      <c r="Q35" s="15" t="n">
        <v>0</v>
      </c>
      <c r="R35" s="15" t="n">
        <f aca="false">O35</f>
        <v>1361959.12</v>
      </c>
      <c r="S35" s="55" t="n">
        <v>33174.73</v>
      </c>
      <c r="T35" s="56" t="n">
        <v>33174.73</v>
      </c>
      <c r="U35" s="6" t="n">
        <v>2022</v>
      </c>
    </row>
    <row r="36" s="57" customFormat="true" ht="13.35" hidden="false" customHeight="true" outlineLevel="0" collapsed="false">
      <c r="A36" s="6" t="n">
        <f aca="false">A35+1</f>
        <v>18</v>
      </c>
      <c r="B36" s="48" t="s">
        <v>109</v>
      </c>
      <c r="C36" s="53" t="s">
        <v>110</v>
      </c>
      <c r="D36" s="53" t="s">
        <v>72</v>
      </c>
      <c r="E36" s="6" t="n">
        <v>1950</v>
      </c>
      <c r="F36" s="17"/>
      <c r="G36" s="6" t="s">
        <v>63</v>
      </c>
      <c r="H36" s="54" t="s">
        <v>64</v>
      </c>
      <c r="I36" s="6" t="n">
        <v>3</v>
      </c>
      <c r="J36" s="49" t="n">
        <v>3</v>
      </c>
      <c r="K36" s="15" t="n">
        <v>1070.5</v>
      </c>
      <c r="L36" s="15" t="n">
        <v>908.3</v>
      </c>
      <c r="M36" s="15" t="n">
        <v>0</v>
      </c>
      <c r="N36" s="49" t="n">
        <v>18</v>
      </c>
      <c r="O36" s="15" t="n">
        <f aca="false">'Раздел 2'!C36</f>
        <v>355025.55</v>
      </c>
      <c r="P36" s="15" t="n">
        <v>0</v>
      </c>
      <c r="Q36" s="15" t="n">
        <v>0</v>
      </c>
      <c r="R36" s="15" t="n">
        <f aca="false">O36</f>
        <v>355025.55</v>
      </c>
      <c r="S36" s="55" t="n">
        <f aca="false">O36/L36</f>
        <v>390.868160299461</v>
      </c>
      <c r="T36" s="56" t="n">
        <v>2923.432</v>
      </c>
      <c r="U36" s="6" t="n">
        <v>2022</v>
      </c>
    </row>
    <row r="37" s="57" customFormat="true" ht="13.35" hidden="false" customHeight="true" outlineLevel="0" collapsed="false">
      <c r="A37" s="6" t="n">
        <f aca="false">A36+1</f>
        <v>19</v>
      </c>
      <c r="B37" s="48" t="s">
        <v>111</v>
      </c>
      <c r="C37" s="53" t="s">
        <v>112</v>
      </c>
      <c r="D37" s="53" t="s">
        <v>62</v>
      </c>
      <c r="E37" s="6" t="s">
        <v>113</v>
      </c>
      <c r="F37" s="17"/>
      <c r="G37" s="6" t="s">
        <v>63</v>
      </c>
      <c r="H37" s="54" t="s">
        <v>64</v>
      </c>
      <c r="I37" s="6" t="n">
        <v>4</v>
      </c>
      <c r="J37" s="49" t="n">
        <v>5</v>
      </c>
      <c r="K37" s="15" t="n">
        <v>4228.4</v>
      </c>
      <c r="L37" s="15" t="n">
        <v>3766.1</v>
      </c>
      <c r="M37" s="15" t="n">
        <v>3637</v>
      </c>
      <c r="N37" s="49" t="n">
        <v>43</v>
      </c>
      <c r="O37" s="15" t="n">
        <f aca="false">'Раздел 2'!C37</f>
        <v>22385467.21</v>
      </c>
      <c r="P37" s="15" t="n">
        <v>0</v>
      </c>
      <c r="Q37" s="15" t="n">
        <v>0</v>
      </c>
      <c r="R37" s="15" t="n">
        <f aca="false">O37</f>
        <v>22385467.21</v>
      </c>
      <c r="S37" s="55" t="n">
        <f aca="false">O37/L37</f>
        <v>5943.93861288867</v>
      </c>
      <c r="T37" s="56" t="n">
        <v>20726.93</v>
      </c>
      <c r="U37" s="6" t="n">
        <v>2022</v>
      </c>
    </row>
    <row r="38" s="57" customFormat="true" ht="13.35" hidden="false" customHeight="true" outlineLevel="0" collapsed="false">
      <c r="A38" s="6" t="n">
        <f aca="false">A37+1</f>
        <v>20</v>
      </c>
      <c r="B38" s="48" t="s">
        <v>114</v>
      </c>
      <c r="C38" s="53" t="s">
        <v>115</v>
      </c>
      <c r="D38" s="53" t="s">
        <v>62</v>
      </c>
      <c r="E38" s="6" t="s">
        <v>116</v>
      </c>
      <c r="F38" s="17"/>
      <c r="G38" s="6" t="s">
        <v>63</v>
      </c>
      <c r="H38" s="54" t="s">
        <v>64</v>
      </c>
      <c r="I38" s="6" t="n">
        <v>2</v>
      </c>
      <c r="J38" s="49" t="n">
        <v>2</v>
      </c>
      <c r="K38" s="15" t="n">
        <v>991.7</v>
      </c>
      <c r="L38" s="15" t="n">
        <v>901.2</v>
      </c>
      <c r="M38" s="15" t="n">
        <v>880.3</v>
      </c>
      <c r="N38" s="49" t="n">
        <v>15</v>
      </c>
      <c r="O38" s="15" t="n">
        <f aca="false">'Раздел 2'!C38</f>
        <v>12025976.14</v>
      </c>
      <c r="P38" s="15" t="n">
        <v>0</v>
      </c>
      <c r="Q38" s="15" t="n">
        <v>0</v>
      </c>
      <c r="R38" s="15" t="n">
        <f aca="false">O38</f>
        <v>12025976.14</v>
      </c>
      <c r="S38" s="55" t="n">
        <f aca="false">O38/L38</f>
        <v>13344.4031735464</v>
      </c>
      <c r="T38" s="56" t="n">
        <v>23715.04</v>
      </c>
      <c r="U38" s="6" t="n">
        <v>2022</v>
      </c>
    </row>
    <row r="39" s="57" customFormat="true" ht="13.35" hidden="false" customHeight="true" outlineLevel="0" collapsed="false">
      <c r="A39" s="6" t="n">
        <f aca="false">A38+1</f>
        <v>21</v>
      </c>
      <c r="B39" s="48" t="s">
        <v>117</v>
      </c>
      <c r="C39" s="53" t="s">
        <v>118</v>
      </c>
      <c r="D39" s="53" t="s">
        <v>62</v>
      </c>
      <c r="E39" s="6" t="n">
        <v>1952</v>
      </c>
      <c r="F39" s="17"/>
      <c r="G39" s="6" t="s">
        <v>63</v>
      </c>
      <c r="H39" s="54" t="s">
        <v>64</v>
      </c>
      <c r="I39" s="6" t="n">
        <v>2</v>
      </c>
      <c r="J39" s="49" t="n">
        <v>2</v>
      </c>
      <c r="K39" s="15" t="n">
        <v>598.44</v>
      </c>
      <c r="L39" s="15" t="n">
        <v>380</v>
      </c>
      <c r="M39" s="59" t="n">
        <v>492.24</v>
      </c>
      <c r="N39" s="49" t="n">
        <v>14</v>
      </c>
      <c r="O39" s="15" t="n">
        <f aca="false">'Раздел 2'!C39</f>
        <v>8594421.05</v>
      </c>
      <c r="P39" s="15" t="n">
        <v>0</v>
      </c>
      <c r="Q39" s="15" t="n">
        <v>0</v>
      </c>
      <c r="R39" s="15" t="n">
        <f aca="false">O39</f>
        <v>8594421.05</v>
      </c>
      <c r="S39" s="55" t="n">
        <f aca="false">O39/L39</f>
        <v>22616.8975</v>
      </c>
      <c r="T39" s="56" t="n">
        <v>37755.05</v>
      </c>
      <c r="U39" s="6" t="n">
        <v>2022</v>
      </c>
    </row>
    <row r="40" s="57" customFormat="true" ht="13.35" hidden="false" customHeight="true" outlineLevel="0" collapsed="false">
      <c r="A40" s="6" t="n">
        <f aca="false">A39+1</f>
        <v>22</v>
      </c>
      <c r="B40" s="48" t="s">
        <v>119</v>
      </c>
      <c r="C40" s="53" t="s">
        <v>120</v>
      </c>
      <c r="D40" s="53" t="s">
        <v>62</v>
      </c>
      <c r="E40" s="6" t="s">
        <v>95</v>
      </c>
      <c r="F40" s="17"/>
      <c r="G40" s="6" t="s">
        <v>63</v>
      </c>
      <c r="H40" s="54" t="s">
        <v>64</v>
      </c>
      <c r="I40" s="6" t="n">
        <v>4</v>
      </c>
      <c r="J40" s="49" t="n">
        <v>9</v>
      </c>
      <c r="K40" s="15" t="n">
        <v>7279.5</v>
      </c>
      <c r="L40" s="15" t="n">
        <v>6516</v>
      </c>
      <c r="M40" s="15" t="n">
        <v>5515.7</v>
      </c>
      <c r="N40" s="49" t="n">
        <v>98</v>
      </c>
      <c r="O40" s="15" t="n">
        <f aca="false">'Раздел 2'!C40</f>
        <v>33126830.42</v>
      </c>
      <c r="P40" s="15" t="n">
        <v>0</v>
      </c>
      <c r="Q40" s="15" t="n">
        <v>0</v>
      </c>
      <c r="R40" s="15" t="n">
        <f aca="false">O40</f>
        <v>33126830.42</v>
      </c>
      <c r="S40" s="55" t="n">
        <f aca="false">O40/L40</f>
        <v>5083.92118170657</v>
      </c>
      <c r="T40" s="56" t="n">
        <v>19147.42</v>
      </c>
      <c r="U40" s="6" t="n">
        <v>2022</v>
      </c>
    </row>
    <row r="41" s="57" customFormat="true" ht="13.35" hidden="false" customHeight="true" outlineLevel="0" collapsed="false">
      <c r="A41" s="6" t="n">
        <f aca="false">A40+1</f>
        <v>23</v>
      </c>
      <c r="B41" s="48" t="s">
        <v>121</v>
      </c>
      <c r="C41" s="53" t="s">
        <v>122</v>
      </c>
      <c r="D41" s="53" t="s">
        <v>62</v>
      </c>
      <c r="E41" s="6" t="n">
        <v>1949</v>
      </c>
      <c r="F41" s="17"/>
      <c r="G41" s="62" t="s">
        <v>63</v>
      </c>
      <c r="H41" s="54" t="s">
        <v>64</v>
      </c>
      <c r="I41" s="6" t="n">
        <v>5</v>
      </c>
      <c r="J41" s="6" t="n">
        <v>4</v>
      </c>
      <c r="K41" s="15" t="n">
        <v>2736</v>
      </c>
      <c r="L41" s="15" t="n">
        <v>1437.5</v>
      </c>
      <c r="M41" s="6" t="n">
        <v>112.07</v>
      </c>
      <c r="N41" s="6" t="n">
        <v>37</v>
      </c>
      <c r="O41" s="15" t="n">
        <f aca="false">'Раздел 2'!C41</f>
        <v>25028848.37</v>
      </c>
      <c r="P41" s="15" t="n">
        <v>0</v>
      </c>
      <c r="Q41" s="15" t="n">
        <v>0</v>
      </c>
      <c r="R41" s="15" t="n">
        <f aca="false">O41</f>
        <v>25028848.37</v>
      </c>
      <c r="S41" s="55" t="n">
        <f aca="false">O41/L41</f>
        <v>17411.3727791304</v>
      </c>
      <c r="T41" s="56" t="n">
        <v>29138.72</v>
      </c>
      <c r="U41" s="6" t="n">
        <v>2022</v>
      </c>
    </row>
    <row r="42" s="57" customFormat="true" ht="13.35" hidden="false" customHeight="true" outlineLevel="0" collapsed="false">
      <c r="A42" s="6" t="n">
        <f aca="false">A41+1</f>
        <v>24</v>
      </c>
      <c r="B42" s="48" t="s">
        <v>123</v>
      </c>
      <c r="C42" s="53" t="s">
        <v>124</v>
      </c>
      <c r="D42" s="53" t="s">
        <v>62</v>
      </c>
      <c r="E42" s="6" t="n">
        <v>1957</v>
      </c>
      <c r="F42" s="17"/>
      <c r="G42" s="62" t="s">
        <v>63</v>
      </c>
      <c r="H42" s="54" t="s">
        <v>64</v>
      </c>
      <c r="I42" s="6" t="n">
        <v>2</v>
      </c>
      <c r="J42" s="6" t="n">
        <v>2</v>
      </c>
      <c r="K42" s="15" t="n">
        <v>593.6</v>
      </c>
      <c r="L42" s="15" t="n">
        <v>377.9</v>
      </c>
      <c r="M42" s="6" t="n">
        <v>106.3</v>
      </c>
      <c r="N42" s="6" t="n">
        <v>13</v>
      </c>
      <c r="O42" s="15" t="n">
        <f aca="false">'Раздел 2'!C42</f>
        <v>9673764.6</v>
      </c>
      <c r="P42" s="15" t="n">
        <v>0</v>
      </c>
      <c r="Q42" s="15" t="n">
        <v>0</v>
      </c>
      <c r="R42" s="15" t="n">
        <f aca="false">O42</f>
        <v>9673764.6</v>
      </c>
      <c r="S42" s="55" t="n">
        <f aca="false">O42/L42</f>
        <v>25598.7419952368</v>
      </c>
      <c r="T42" s="56" t="n">
        <v>37755.05</v>
      </c>
      <c r="U42" s="6" t="n">
        <v>2022</v>
      </c>
    </row>
    <row r="43" s="57" customFormat="true" ht="13.35" hidden="false" customHeight="true" outlineLevel="0" collapsed="false">
      <c r="A43" s="6" t="n">
        <f aca="false">A42+1</f>
        <v>25</v>
      </c>
      <c r="B43" s="48" t="s">
        <v>125</v>
      </c>
      <c r="C43" s="53" t="s">
        <v>126</v>
      </c>
      <c r="D43" s="53" t="s">
        <v>62</v>
      </c>
      <c r="E43" s="6" t="n">
        <v>1957</v>
      </c>
      <c r="F43" s="17"/>
      <c r="G43" s="62" t="s">
        <v>63</v>
      </c>
      <c r="H43" s="54" t="s">
        <v>64</v>
      </c>
      <c r="I43" s="6" t="n">
        <v>2</v>
      </c>
      <c r="J43" s="6" t="n">
        <v>2</v>
      </c>
      <c r="K43" s="15" t="n">
        <v>627.2</v>
      </c>
      <c r="L43" s="15" t="n">
        <v>402.8</v>
      </c>
      <c r="M43" s="6" t="n">
        <v>64.4</v>
      </c>
      <c r="N43" s="6" t="n">
        <v>13</v>
      </c>
      <c r="O43" s="15" t="n">
        <f aca="false">'Раздел 2'!C43</f>
        <v>10453801.82</v>
      </c>
      <c r="P43" s="15" t="n">
        <v>0</v>
      </c>
      <c r="Q43" s="15" t="n">
        <v>0</v>
      </c>
      <c r="R43" s="15" t="n">
        <f aca="false">O43</f>
        <v>10453801.82</v>
      </c>
      <c r="S43" s="55" t="n">
        <f aca="false">O43/L43</f>
        <v>25952.8347070506</v>
      </c>
      <c r="T43" s="56" t="n">
        <v>37755.05</v>
      </c>
      <c r="U43" s="6" t="n">
        <v>2022</v>
      </c>
    </row>
    <row r="44" s="57" customFormat="true" ht="13.35" hidden="false" customHeight="true" outlineLevel="0" collapsed="false">
      <c r="A44" s="6" t="n">
        <f aca="false">A43+1</f>
        <v>26</v>
      </c>
      <c r="B44" s="48" t="s">
        <v>127</v>
      </c>
      <c r="C44" s="53" t="s">
        <v>128</v>
      </c>
      <c r="D44" s="53" t="s">
        <v>62</v>
      </c>
      <c r="E44" s="6" t="s">
        <v>95</v>
      </c>
      <c r="F44" s="17"/>
      <c r="G44" s="62" t="s">
        <v>63</v>
      </c>
      <c r="H44" s="54" t="s">
        <v>64</v>
      </c>
      <c r="I44" s="6" t="n">
        <v>2</v>
      </c>
      <c r="J44" s="6" t="n">
        <v>2</v>
      </c>
      <c r="K44" s="15" t="n">
        <v>613.4</v>
      </c>
      <c r="L44" s="15" t="n">
        <v>602.4</v>
      </c>
      <c r="M44" s="6" t="n">
        <v>18.3</v>
      </c>
      <c r="N44" s="6" t="n">
        <v>13</v>
      </c>
      <c r="O44" s="15" t="n">
        <f aca="false">'Раздел 2'!C44</f>
        <v>12851235.14</v>
      </c>
      <c r="P44" s="15" t="n">
        <v>0</v>
      </c>
      <c r="Q44" s="15" t="n">
        <v>0</v>
      </c>
      <c r="R44" s="15" t="n">
        <f aca="false">O44</f>
        <v>12851235.14</v>
      </c>
      <c r="S44" s="55" t="n">
        <f aca="false">O44/L44</f>
        <v>21333.3916666667</v>
      </c>
      <c r="T44" s="56" t="n">
        <v>37755.05</v>
      </c>
      <c r="U44" s="6" t="n">
        <v>2022</v>
      </c>
    </row>
    <row r="45" s="57" customFormat="true" ht="13.35" hidden="false" customHeight="true" outlineLevel="0" collapsed="false">
      <c r="A45" s="6" t="n">
        <f aca="false">A44+1</f>
        <v>27</v>
      </c>
      <c r="B45" s="48" t="s">
        <v>129</v>
      </c>
      <c r="C45" s="53" t="s">
        <v>130</v>
      </c>
      <c r="D45" s="53" t="s">
        <v>62</v>
      </c>
      <c r="E45" s="6" t="s">
        <v>131</v>
      </c>
      <c r="F45" s="17"/>
      <c r="G45" s="62" t="s">
        <v>63</v>
      </c>
      <c r="H45" s="48" t="s">
        <v>69</v>
      </c>
      <c r="I45" s="6" t="n">
        <v>2</v>
      </c>
      <c r="J45" s="6" t="n">
        <v>2</v>
      </c>
      <c r="K45" s="15" t="n">
        <v>672</v>
      </c>
      <c r="L45" s="15" t="n">
        <v>628</v>
      </c>
      <c r="M45" s="6" t="n">
        <v>156.3</v>
      </c>
      <c r="N45" s="6" t="n">
        <v>18</v>
      </c>
      <c r="O45" s="15" t="n">
        <f aca="false">'Раздел 2'!C45</f>
        <v>10566843.82</v>
      </c>
      <c r="P45" s="15" t="n">
        <v>0</v>
      </c>
      <c r="Q45" s="15" t="n">
        <v>0</v>
      </c>
      <c r="R45" s="15" t="n">
        <f aca="false">O45</f>
        <v>10566843.82</v>
      </c>
      <c r="S45" s="55" t="n">
        <f aca="false">O45/L45</f>
        <v>16826.1844267516</v>
      </c>
      <c r="T45" s="56" t="n">
        <v>21963.12</v>
      </c>
      <c r="U45" s="6" t="n">
        <v>2022</v>
      </c>
    </row>
    <row r="46" s="57" customFormat="true" ht="13.35" hidden="false" customHeight="true" outlineLevel="0" collapsed="false">
      <c r="A46" s="6" t="n">
        <f aca="false">A45+1</f>
        <v>28</v>
      </c>
      <c r="B46" s="48" t="s">
        <v>132</v>
      </c>
      <c r="C46" s="53" t="s">
        <v>133</v>
      </c>
      <c r="D46" s="53" t="s">
        <v>62</v>
      </c>
      <c r="E46" s="6" t="s">
        <v>134</v>
      </c>
      <c r="F46" s="17"/>
      <c r="G46" s="62" t="s">
        <v>63</v>
      </c>
      <c r="H46" s="48" t="s">
        <v>69</v>
      </c>
      <c r="I46" s="6" t="n">
        <v>2</v>
      </c>
      <c r="J46" s="6" t="n">
        <v>1</v>
      </c>
      <c r="K46" s="15" t="n">
        <v>737.5</v>
      </c>
      <c r="L46" s="15" t="n">
        <v>629.88</v>
      </c>
      <c r="M46" s="6" t="n">
        <v>629.88</v>
      </c>
      <c r="N46" s="6" t="n">
        <v>16</v>
      </c>
      <c r="O46" s="15" t="n">
        <f aca="false">'Раздел 2'!C46</f>
        <v>10013821.31</v>
      </c>
      <c r="P46" s="15" t="n">
        <v>0</v>
      </c>
      <c r="Q46" s="15" t="n">
        <v>0</v>
      </c>
      <c r="R46" s="15" t="n">
        <f aca="false">O46</f>
        <v>10013821.31</v>
      </c>
      <c r="S46" s="55" t="n">
        <f aca="false">O46/L46</f>
        <v>15897.9826474884</v>
      </c>
      <c r="T46" s="56" t="n">
        <v>37755.05</v>
      </c>
      <c r="U46" s="6" t="n">
        <v>2022</v>
      </c>
    </row>
    <row r="47" s="57" customFormat="true" ht="13.35" hidden="false" customHeight="true" outlineLevel="0" collapsed="false">
      <c r="A47" s="6" t="n">
        <f aca="false">A46+1</f>
        <v>29</v>
      </c>
      <c r="B47" s="48" t="s">
        <v>135</v>
      </c>
      <c r="C47" s="53" t="s">
        <v>136</v>
      </c>
      <c r="D47" s="53" t="s">
        <v>137</v>
      </c>
      <c r="E47" s="6" t="n">
        <v>1950</v>
      </c>
      <c r="F47" s="17"/>
      <c r="G47" s="6" t="s">
        <v>63</v>
      </c>
      <c r="H47" s="54" t="s">
        <v>64</v>
      </c>
      <c r="I47" s="6" t="n">
        <v>2</v>
      </c>
      <c r="J47" s="49" t="n">
        <v>2</v>
      </c>
      <c r="K47" s="15" t="n">
        <v>1299.22</v>
      </c>
      <c r="L47" s="15" t="n">
        <v>694.7</v>
      </c>
      <c r="M47" s="59" t="n">
        <v>694.7</v>
      </c>
      <c r="N47" s="49" t="n">
        <v>16</v>
      </c>
      <c r="O47" s="15" t="n">
        <f aca="false">'Раздел 2'!C47</f>
        <v>8272484.55</v>
      </c>
      <c r="P47" s="15" t="n">
        <v>0</v>
      </c>
      <c r="Q47" s="15" t="n">
        <v>0</v>
      </c>
      <c r="R47" s="15" t="n">
        <f aca="false">O47</f>
        <v>8272484.55</v>
      </c>
      <c r="S47" s="55" t="n">
        <f aca="false">O47/L47</f>
        <v>11907.9956096157</v>
      </c>
      <c r="T47" s="56" t="n">
        <v>29138.72</v>
      </c>
      <c r="U47" s="6" t="n">
        <v>2022</v>
      </c>
    </row>
    <row r="48" s="57" customFormat="true" ht="13.35" hidden="false" customHeight="true" outlineLevel="0" collapsed="false">
      <c r="A48" s="6" t="n">
        <f aca="false">A47+1</f>
        <v>30</v>
      </c>
      <c r="B48" s="48" t="s">
        <v>138</v>
      </c>
      <c r="C48" s="53" t="s">
        <v>139</v>
      </c>
      <c r="D48" s="53" t="s">
        <v>72</v>
      </c>
      <c r="E48" s="6" t="n">
        <v>1956</v>
      </c>
      <c r="F48" s="17"/>
      <c r="G48" s="6" t="s">
        <v>63</v>
      </c>
      <c r="H48" s="54" t="s">
        <v>64</v>
      </c>
      <c r="I48" s="6" t="n">
        <v>3</v>
      </c>
      <c r="J48" s="49" t="n">
        <v>3</v>
      </c>
      <c r="K48" s="15" t="n">
        <v>1654.38</v>
      </c>
      <c r="L48" s="15" t="n">
        <v>1073.2</v>
      </c>
      <c r="M48" s="15" t="n">
        <v>772.1</v>
      </c>
      <c r="N48" s="49" t="n">
        <v>22</v>
      </c>
      <c r="O48" s="15" t="n">
        <f aca="false">'Раздел 2'!C48</f>
        <v>11781237.56</v>
      </c>
      <c r="P48" s="15" t="n">
        <v>0</v>
      </c>
      <c r="Q48" s="15" t="n">
        <v>0</v>
      </c>
      <c r="R48" s="15" t="n">
        <f aca="false">O48</f>
        <v>11781237.56</v>
      </c>
      <c r="S48" s="55" t="n">
        <f aca="false">O48/L48</f>
        <v>10977.6719716735</v>
      </c>
      <c r="T48" s="56" t="n">
        <v>21871.42</v>
      </c>
      <c r="U48" s="6" t="n">
        <v>2022</v>
      </c>
    </row>
    <row r="49" s="57" customFormat="true" ht="13.35" hidden="false" customHeight="true" outlineLevel="0" collapsed="false">
      <c r="A49" s="6" t="n">
        <f aca="false">A48+1</f>
        <v>31</v>
      </c>
      <c r="B49" s="48" t="s">
        <v>140</v>
      </c>
      <c r="C49" s="53" t="s">
        <v>141</v>
      </c>
      <c r="D49" s="53" t="s">
        <v>72</v>
      </c>
      <c r="E49" s="6" t="s">
        <v>142</v>
      </c>
      <c r="F49" s="17"/>
      <c r="G49" s="6" t="s">
        <v>63</v>
      </c>
      <c r="H49" s="54" t="s">
        <v>64</v>
      </c>
      <c r="I49" s="6" t="n">
        <v>2</v>
      </c>
      <c r="J49" s="49" t="n">
        <v>2</v>
      </c>
      <c r="K49" s="15" t="n">
        <v>636.3</v>
      </c>
      <c r="L49" s="15" t="n">
        <v>568.5</v>
      </c>
      <c r="M49" s="59" t="n">
        <v>526.2</v>
      </c>
      <c r="N49" s="49" t="n">
        <v>16</v>
      </c>
      <c r="O49" s="15" t="n">
        <f aca="false">'Раздел 2'!C49</f>
        <v>11312616.95</v>
      </c>
      <c r="P49" s="15" t="n">
        <v>0</v>
      </c>
      <c r="Q49" s="15" t="n">
        <v>0</v>
      </c>
      <c r="R49" s="15" t="n">
        <f aca="false">O49</f>
        <v>11312616.95</v>
      </c>
      <c r="S49" s="55" t="n">
        <f aca="false">O49/L49</f>
        <v>19899.06235708</v>
      </c>
      <c r="T49" s="56" t="n">
        <v>37755.05</v>
      </c>
      <c r="U49" s="6" t="n">
        <v>2022</v>
      </c>
    </row>
    <row r="50" s="57" customFormat="true" ht="13.35" hidden="false" customHeight="true" outlineLevel="0" collapsed="false">
      <c r="A50" s="6" t="n">
        <f aca="false">A49+1</f>
        <v>32</v>
      </c>
      <c r="B50" s="48" t="s">
        <v>143</v>
      </c>
      <c r="C50" s="53" t="s">
        <v>144</v>
      </c>
      <c r="D50" s="53" t="s">
        <v>72</v>
      </c>
      <c r="E50" s="6" t="n">
        <v>1959</v>
      </c>
      <c r="F50" s="17"/>
      <c r="G50" s="6" t="s">
        <v>63</v>
      </c>
      <c r="H50" s="54" t="s">
        <v>64</v>
      </c>
      <c r="I50" s="6" t="n">
        <v>2</v>
      </c>
      <c r="J50" s="49" t="n">
        <v>2</v>
      </c>
      <c r="K50" s="15" t="n">
        <v>675.2</v>
      </c>
      <c r="L50" s="15" t="n">
        <v>618.9</v>
      </c>
      <c r="M50" s="59" t="n">
        <v>513.4</v>
      </c>
      <c r="N50" s="49" t="n">
        <v>16</v>
      </c>
      <c r="O50" s="15" t="n">
        <f aca="false">'Раздел 2'!C50</f>
        <v>10756221.07</v>
      </c>
      <c r="P50" s="15" t="n">
        <v>0</v>
      </c>
      <c r="Q50" s="15" t="n">
        <v>0</v>
      </c>
      <c r="R50" s="15" t="n">
        <f aca="false">O50</f>
        <v>10756221.07</v>
      </c>
      <c r="S50" s="55" t="n">
        <f aca="false">O50/L50</f>
        <v>17379.5783971562</v>
      </c>
      <c r="T50" s="56" t="n">
        <v>37755.05</v>
      </c>
      <c r="U50" s="6" t="n">
        <v>2022</v>
      </c>
    </row>
    <row r="51" s="57" customFormat="true" ht="13.35" hidden="false" customHeight="true" outlineLevel="0" collapsed="false">
      <c r="A51" s="6" t="n">
        <f aca="false">A50+1</f>
        <v>33</v>
      </c>
      <c r="B51" s="48" t="s">
        <v>145</v>
      </c>
      <c r="C51" s="53" t="s">
        <v>146</v>
      </c>
      <c r="D51" s="53" t="s">
        <v>92</v>
      </c>
      <c r="E51" s="6" t="n">
        <v>1953</v>
      </c>
      <c r="F51" s="17"/>
      <c r="G51" s="6" t="s">
        <v>63</v>
      </c>
      <c r="H51" s="54" t="s">
        <v>64</v>
      </c>
      <c r="I51" s="6" t="n">
        <v>4</v>
      </c>
      <c r="J51" s="49" t="n">
        <v>7</v>
      </c>
      <c r="K51" s="15" t="n">
        <v>6737.4</v>
      </c>
      <c r="L51" s="15" t="n">
        <v>4130.1</v>
      </c>
      <c r="M51" s="59" t="n">
        <v>0</v>
      </c>
      <c r="N51" s="49" t="n">
        <v>51</v>
      </c>
      <c r="O51" s="15" t="n">
        <f aca="false">'Раздел 2'!C51</f>
        <v>25973423.57</v>
      </c>
      <c r="P51" s="15" t="n">
        <v>0</v>
      </c>
      <c r="Q51" s="15" t="n">
        <v>0</v>
      </c>
      <c r="R51" s="15" t="n">
        <f aca="false">O51</f>
        <v>25973423.57</v>
      </c>
      <c r="S51" s="55" t="n">
        <f aca="false">O51/L51</f>
        <v>6288.81227331057</v>
      </c>
      <c r="T51" s="56" t="n">
        <v>7931.19</v>
      </c>
      <c r="U51" s="6" t="n">
        <v>2022</v>
      </c>
    </row>
    <row r="52" s="57" customFormat="true" ht="13.35" hidden="false" customHeight="true" outlineLevel="0" collapsed="false">
      <c r="A52" s="6" t="n">
        <f aca="false">A51+1</f>
        <v>34</v>
      </c>
      <c r="B52" s="48" t="s">
        <v>147</v>
      </c>
      <c r="C52" s="53" t="s">
        <v>148</v>
      </c>
      <c r="D52" s="53" t="s">
        <v>149</v>
      </c>
      <c r="E52" s="6" t="n">
        <v>1952</v>
      </c>
      <c r="F52" s="17"/>
      <c r="G52" s="6" t="s">
        <v>63</v>
      </c>
      <c r="H52" s="54" t="s">
        <v>64</v>
      </c>
      <c r="I52" s="6" t="n">
        <v>4</v>
      </c>
      <c r="J52" s="49" t="n">
        <v>3</v>
      </c>
      <c r="K52" s="15" t="n">
        <v>2420.4</v>
      </c>
      <c r="L52" s="15" t="n">
        <v>2165.8</v>
      </c>
      <c r="M52" s="59" t="n">
        <v>0</v>
      </c>
      <c r="N52" s="49" t="n">
        <v>41</v>
      </c>
      <c r="O52" s="15" t="n">
        <f aca="false">'Раздел 2'!C52</f>
        <v>205886.02</v>
      </c>
      <c r="P52" s="15" t="n">
        <v>0</v>
      </c>
      <c r="Q52" s="15" t="n">
        <v>0</v>
      </c>
      <c r="R52" s="15" t="n">
        <f aca="false">O52</f>
        <v>205886.02</v>
      </c>
      <c r="S52" s="55" t="n">
        <f aca="false">O52/L52</f>
        <v>95.0623418598208</v>
      </c>
      <c r="T52" s="56" t="n">
        <v>2913.872</v>
      </c>
      <c r="U52" s="6" t="n">
        <v>2022</v>
      </c>
    </row>
    <row r="53" s="57" customFormat="true" ht="13.35" hidden="false" customHeight="true" outlineLevel="0" collapsed="false">
      <c r="A53" s="6" t="n">
        <f aca="false">A52+1</f>
        <v>35</v>
      </c>
      <c r="B53" s="48" t="s">
        <v>150</v>
      </c>
      <c r="C53" s="53" t="s">
        <v>151</v>
      </c>
      <c r="D53" s="53" t="s">
        <v>152</v>
      </c>
      <c r="E53" s="6" t="n">
        <v>1981</v>
      </c>
      <c r="F53" s="17"/>
      <c r="G53" s="6" t="s">
        <v>63</v>
      </c>
      <c r="H53" s="54" t="s">
        <v>64</v>
      </c>
      <c r="I53" s="6" t="n">
        <v>9</v>
      </c>
      <c r="J53" s="49" t="n">
        <v>1</v>
      </c>
      <c r="K53" s="15" t="n">
        <v>3480.7</v>
      </c>
      <c r="L53" s="15" t="n">
        <v>2709.3</v>
      </c>
      <c r="M53" s="59" t="n">
        <v>0</v>
      </c>
      <c r="N53" s="49" t="n">
        <v>55</v>
      </c>
      <c r="O53" s="15" t="n">
        <f aca="false">'Раздел 2'!C53</f>
        <v>256470.11</v>
      </c>
      <c r="P53" s="15" t="n">
        <v>0</v>
      </c>
      <c r="Q53" s="15" t="n">
        <v>0</v>
      </c>
      <c r="R53" s="15" t="n">
        <f aca="false">O53</f>
        <v>256470.11</v>
      </c>
      <c r="S53" s="55" t="n">
        <f aca="false">O53/L53</f>
        <v>94.6628686376555</v>
      </c>
      <c r="T53" s="56" t="n">
        <v>3460.0042</v>
      </c>
      <c r="U53" s="6" t="n">
        <v>2022</v>
      </c>
    </row>
    <row r="54" s="57" customFormat="true" ht="13.35" hidden="false" customHeight="true" outlineLevel="0" collapsed="false">
      <c r="A54" s="6" t="n">
        <f aca="false">A53+1</f>
        <v>36</v>
      </c>
      <c r="B54" s="48" t="s">
        <v>153</v>
      </c>
      <c r="C54" s="53" t="s">
        <v>154</v>
      </c>
      <c r="D54" s="53" t="s">
        <v>152</v>
      </c>
      <c r="E54" s="6" t="n">
        <v>1983</v>
      </c>
      <c r="F54" s="17"/>
      <c r="G54" s="6" t="s">
        <v>63</v>
      </c>
      <c r="H54" s="54" t="s">
        <v>64</v>
      </c>
      <c r="I54" s="6" t="n">
        <v>9</v>
      </c>
      <c r="J54" s="49" t="n">
        <v>1</v>
      </c>
      <c r="K54" s="15" t="n">
        <v>3467</v>
      </c>
      <c r="L54" s="15" t="n">
        <v>2668</v>
      </c>
      <c r="M54" s="59" t="n">
        <v>0</v>
      </c>
      <c r="N54" s="49" t="n">
        <v>54</v>
      </c>
      <c r="O54" s="15" t="n">
        <f aca="false">'Раздел 2'!C54</f>
        <v>247709.09</v>
      </c>
      <c r="P54" s="15" t="n">
        <v>0</v>
      </c>
      <c r="Q54" s="15" t="n">
        <v>0</v>
      </c>
      <c r="R54" s="15" t="n">
        <f aca="false">O54</f>
        <v>247709.09</v>
      </c>
      <c r="S54" s="55" t="n">
        <f aca="false">O54/L54</f>
        <v>92.8444865067466</v>
      </c>
      <c r="T54" s="56" t="n">
        <v>3460.0042</v>
      </c>
      <c r="U54" s="6" t="n">
        <v>2022</v>
      </c>
    </row>
    <row r="55" s="57" customFormat="true" ht="13.35" hidden="false" customHeight="true" outlineLevel="0" collapsed="false">
      <c r="A55" s="6" t="n">
        <f aca="false">A54+1</f>
        <v>37</v>
      </c>
      <c r="B55" s="48" t="s">
        <v>155</v>
      </c>
      <c r="C55" s="53" t="s">
        <v>156</v>
      </c>
      <c r="D55" s="53" t="s">
        <v>98</v>
      </c>
      <c r="E55" s="6" t="n">
        <v>1954</v>
      </c>
      <c r="F55" s="17"/>
      <c r="G55" s="6" t="s">
        <v>63</v>
      </c>
      <c r="H55" s="54" t="s">
        <v>64</v>
      </c>
      <c r="I55" s="6" t="n">
        <v>3</v>
      </c>
      <c r="J55" s="49" t="n">
        <v>2</v>
      </c>
      <c r="K55" s="15" t="n">
        <v>1307.7</v>
      </c>
      <c r="L55" s="15" t="n">
        <v>1124.9</v>
      </c>
      <c r="M55" s="59" t="n">
        <v>0</v>
      </c>
      <c r="N55" s="49" t="n">
        <v>16</v>
      </c>
      <c r="O55" s="15" t="n">
        <f aca="false">'Раздел 2'!C55</f>
        <v>88578.16</v>
      </c>
      <c r="P55" s="15" t="n">
        <v>0</v>
      </c>
      <c r="Q55" s="15" t="n">
        <v>0</v>
      </c>
      <c r="R55" s="15" t="n">
        <f aca="false">O55</f>
        <v>88578.16</v>
      </c>
      <c r="S55" s="55" t="n">
        <f aca="false">O55/L55</f>
        <v>78.7431416125878</v>
      </c>
      <c r="T55" s="56" t="n">
        <v>2923.432</v>
      </c>
      <c r="U55" s="6" t="n">
        <v>2022</v>
      </c>
    </row>
    <row r="56" s="57" customFormat="true" ht="13.35" hidden="false" customHeight="true" outlineLevel="0" collapsed="false">
      <c r="A56" s="6" t="n">
        <f aca="false">A55+1</f>
        <v>38</v>
      </c>
      <c r="B56" s="48" t="s">
        <v>157</v>
      </c>
      <c r="C56" s="53" t="s">
        <v>158</v>
      </c>
      <c r="D56" s="53" t="s">
        <v>137</v>
      </c>
      <c r="E56" s="6" t="s">
        <v>89</v>
      </c>
      <c r="F56" s="17"/>
      <c r="G56" s="6" t="s">
        <v>63</v>
      </c>
      <c r="H56" s="54" t="s">
        <v>64</v>
      </c>
      <c r="I56" s="6" t="n">
        <v>5</v>
      </c>
      <c r="J56" s="49" t="n">
        <v>5</v>
      </c>
      <c r="K56" s="15" t="n">
        <v>2615</v>
      </c>
      <c r="L56" s="15" t="n">
        <v>2590</v>
      </c>
      <c r="M56" s="15" t="n">
        <v>2347</v>
      </c>
      <c r="N56" s="61" t="n">
        <v>55</v>
      </c>
      <c r="O56" s="15" t="n">
        <f aca="false">'Раздел 2'!C56</f>
        <v>969479.04</v>
      </c>
      <c r="P56" s="15" t="n">
        <v>0</v>
      </c>
      <c r="Q56" s="15" t="n">
        <v>0</v>
      </c>
      <c r="R56" s="15" t="n">
        <f aca="false">O56</f>
        <v>969479.04</v>
      </c>
      <c r="S56" s="55" t="n">
        <f aca="false">R56/L56</f>
        <v>374.316231660232</v>
      </c>
      <c r="T56" s="56" t="n">
        <v>3565.796</v>
      </c>
      <c r="U56" s="6" t="n">
        <v>2022</v>
      </c>
    </row>
    <row r="57" s="57" customFormat="true" ht="13.35" hidden="false" customHeight="true" outlineLevel="0" collapsed="false">
      <c r="A57" s="6" t="n">
        <f aca="false">A56+1</f>
        <v>39</v>
      </c>
      <c r="B57" s="48" t="s">
        <v>159</v>
      </c>
      <c r="C57" s="53" t="s">
        <v>160</v>
      </c>
      <c r="D57" s="53" t="s">
        <v>161</v>
      </c>
      <c r="E57" s="6" t="n">
        <v>1958</v>
      </c>
      <c r="F57" s="17"/>
      <c r="G57" s="6" t="s">
        <v>63</v>
      </c>
      <c r="H57" s="54" t="s">
        <v>64</v>
      </c>
      <c r="I57" s="6" t="n">
        <v>4</v>
      </c>
      <c r="J57" s="49" t="n">
        <v>5</v>
      </c>
      <c r="K57" s="15" t="n">
        <v>3822.6</v>
      </c>
      <c r="L57" s="15" t="n">
        <v>2961.8</v>
      </c>
      <c r="M57" s="15" t="n">
        <v>2961.8</v>
      </c>
      <c r="N57" s="49" t="n">
        <v>56</v>
      </c>
      <c r="O57" s="15" t="n">
        <f aca="false">'Раздел 2'!C57</f>
        <v>295453.01</v>
      </c>
      <c r="P57" s="15" t="n">
        <v>0</v>
      </c>
      <c r="Q57" s="15" t="n">
        <v>0</v>
      </c>
      <c r="R57" s="15" t="n">
        <f aca="false">O57</f>
        <v>295453.01</v>
      </c>
      <c r="S57" s="55" t="n">
        <f aca="false">O57/L57</f>
        <v>99.7545445337295</v>
      </c>
      <c r="T57" s="56" t="n">
        <v>2913.872</v>
      </c>
      <c r="U57" s="6" t="n">
        <v>2022</v>
      </c>
    </row>
    <row r="58" s="66" customFormat="true" ht="12.75" hidden="false" customHeight="true" outlineLevel="0" collapsed="false">
      <c r="A58" s="28" t="s">
        <v>162</v>
      </c>
      <c r="B58" s="28"/>
      <c r="C58" s="30"/>
      <c r="D58" s="30"/>
      <c r="E58" s="30" t="n">
        <v>39</v>
      </c>
      <c r="F58" s="30"/>
      <c r="G58" s="30"/>
      <c r="H58" s="28"/>
      <c r="I58" s="30"/>
      <c r="J58" s="31"/>
      <c r="K58" s="33" t="n">
        <f aca="false">SUM(K19:K57)</f>
        <v>91732.58</v>
      </c>
      <c r="L58" s="33" t="n">
        <f aca="false">SUM(L19:L57)</f>
        <v>72757.92</v>
      </c>
      <c r="M58" s="33" t="n">
        <f aca="false">SUM(M19:M57)</f>
        <v>36156.45</v>
      </c>
      <c r="N58" s="33" t="n">
        <f aca="false">SUM(N19:N57)</f>
        <v>1297</v>
      </c>
      <c r="O58" s="33" t="n">
        <f aca="false">SUM(O19:O57)</f>
        <v>275626494.358606</v>
      </c>
      <c r="P58" s="33" t="n">
        <f aca="false">SUM(P19:P57)</f>
        <v>0</v>
      </c>
      <c r="Q58" s="33" t="n">
        <f aca="false">SUM(Q19:Q57)</f>
        <v>0</v>
      </c>
      <c r="R58" s="33" t="n">
        <f aca="false">SUM(R19:R57)</f>
        <v>275626494.358606</v>
      </c>
      <c r="S58" s="64"/>
      <c r="T58" s="65"/>
      <c r="U58" s="30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</row>
    <row r="59" s="57" customFormat="true" ht="13.35" hidden="false" customHeight="true" outlineLevel="0" collapsed="false">
      <c r="A59" s="6" t="n">
        <v>1</v>
      </c>
      <c r="B59" s="48" t="s">
        <v>163</v>
      </c>
      <c r="C59" s="53" t="s">
        <v>164</v>
      </c>
      <c r="D59" s="53" t="s">
        <v>137</v>
      </c>
      <c r="E59" s="6" t="s">
        <v>113</v>
      </c>
      <c r="F59" s="17"/>
      <c r="G59" s="6" t="s">
        <v>63</v>
      </c>
      <c r="H59" s="54" t="s">
        <v>64</v>
      </c>
      <c r="I59" s="6" t="n">
        <v>2</v>
      </c>
      <c r="J59" s="49" t="n">
        <v>2</v>
      </c>
      <c r="K59" s="15" t="n">
        <v>1514.1</v>
      </c>
      <c r="L59" s="15" t="n">
        <v>1367.4</v>
      </c>
      <c r="M59" s="15" t="n">
        <v>930.9</v>
      </c>
      <c r="N59" s="61" t="n">
        <v>20</v>
      </c>
      <c r="O59" s="15" t="n">
        <f aca="false">'Раздел 2'!C59</f>
        <v>551344.654</v>
      </c>
      <c r="P59" s="15" t="n">
        <v>0</v>
      </c>
      <c r="Q59" s="15" t="n">
        <v>0</v>
      </c>
      <c r="R59" s="15" t="n">
        <f aca="false">O59</f>
        <v>551344.654</v>
      </c>
      <c r="S59" s="55" t="n">
        <f aca="false">R59/L59</f>
        <v>403.20656281995</v>
      </c>
      <c r="T59" s="56" t="n">
        <v>2913.872</v>
      </c>
      <c r="U59" s="6" t="n">
        <v>2023</v>
      </c>
    </row>
    <row r="60" s="57" customFormat="true" ht="13.35" hidden="false" customHeight="true" outlineLevel="0" collapsed="false">
      <c r="A60" s="6" t="n">
        <f aca="false">A59+1</f>
        <v>2</v>
      </c>
      <c r="B60" s="48" t="s">
        <v>165</v>
      </c>
      <c r="C60" s="53" t="s">
        <v>166</v>
      </c>
      <c r="D60" s="53" t="s">
        <v>137</v>
      </c>
      <c r="E60" s="6" t="s">
        <v>167</v>
      </c>
      <c r="F60" s="17"/>
      <c r="G60" s="6" t="s">
        <v>63</v>
      </c>
      <c r="H60" s="48" t="s">
        <v>69</v>
      </c>
      <c r="I60" s="6" t="n">
        <v>2</v>
      </c>
      <c r="J60" s="49" t="n">
        <v>2</v>
      </c>
      <c r="K60" s="15" t="n">
        <v>884.2</v>
      </c>
      <c r="L60" s="15" t="n">
        <v>838.52</v>
      </c>
      <c r="M60" s="15" t="n">
        <v>725.1</v>
      </c>
      <c r="N60" s="61" t="n">
        <v>16</v>
      </c>
      <c r="O60" s="15" t="n">
        <f aca="false">'Раздел 2'!C60</f>
        <v>467232.91336</v>
      </c>
      <c r="P60" s="15" t="n">
        <v>0</v>
      </c>
      <c r="Q60" s="15" t="n">
        <v>0</v>
      </c>
      <c r="R60" s="15" t="n">
        <f aca="false">O60</f>
        <v>467232.91336</v>
      </c>
      <c r="S60" s="55" t="n">
        <f aca="false">R60/L60</f>
        <v>557.211412202452</v>
      </c>
      <c r="T60" s="56" t="n">
        <v>3775.505</v>
      </c>
      <c r="U60" s="6" t="n">
        <v>2023</v>
      </c>
    </row>
    <row r="61" s="57" customFormat="true" ht="13.35" hidden="false" customHeight="true" outlineLevel="0" collapsed="false">
      <c r="A61" s="6" t="n">
        <f aca="false">A60+1</f>
        <v>3</v>
      </c>
      <c r="B61" s="48" t="s">
        <v>168</v>
      </c>
      <c r="C61" s="53" t="s">
        <v>169</v>
      </c>
      <c r="D61" s="53" t="s">
        <v>137</v>
      </c>
      <c r="E61" s="6" t="s">
        <v>84</v>
      </c>
      <c r="F61" s="17"/>
      <c r="G61" s="6" t="s">
        <v>63</v>
      </c>
      <c r="H61" s="54" t="s">
        <v>64</v>
      </c>
      <c r="I61" s="6" t="n">
        <v>3</v>
      </c>
      <c r="J61" s="49" t="n">
        <v>3</v>
      </c>
      <c r="K61" s="15" t="n">
        <v>959.2</v>
      </c>
      <c r="L61" s="15" t="n">
        <v>958.9</v>
      </c>
      <c r="M61" s="15" t="n">
        <v>814.3</v>
      </c>
      <c r="N61" s="61" t="n">
        <v>18</v>
      </c>
      <c r="O61" s="15" t="n">
        <f aca="false">'Раздел 2'!C61</f>
        <v>597416.33328</v>
      </c>
      <c r="P61" s="15" t="n">
        <v>0</v>
      </c>
      <c r="Q61" s="15" t="n">
        <v>0</v>
      </c>
      <c r="R61" s="15" t="n">
        <f aca="false">O61</f>
        <v>597416.33328</v>
      </c>
      <c r="S61" s="55" t="n">
        <f aca="false">R61/L61</f>
        <v>623.022560517259</v>
      </c>
      <c r="T61" s="56" t="n">
        <v>3775.505</v>
      </c>
      <c r="U61" s="6" t="n">
        <v>2023</v>
      </c>
    </row>
    <row r="62" s="57" customFormat="true" ht="13.35" hidden="false" customHeight="true" outlineLevel="0" collapsed="false">
      <c r="A62" s="6" t="n">
        <f aca="false">A61+1</f>
        <v>4</v>
      </c>
      <c r="B62" s="63" t="s">
        <v>170</v>
      </c>
      <c r="C62" s="53" t="s">
        <v>171</v>
      </c>
      <c r="D62" s="53" t="s">
        <v>137</v>
      </c>
      <c r="E62" s="6" t="s">
        <v>108</v>
      </c>
      <c r="F62" s="17"/>
      <c r="G62" s="17" t="s">
        <v>52</v>
      </c>
      <c r="H62" s="54" t="s">
        <v>64</v>
      </c>
      <c r="I62" s="6" t="n">
        <v>5</v>
      </c>
      <c r="J62" s="49" t="n">
        <v>4</v>
      </c>
      <c r="K62" s="15" t="n">
        <v>4186</v>
      </c>
      <c r="L62" s="15" t="n">
        <v>3780.4</v>
      </c>
      <c r="M62" s="15" t="n">
        <v>3456.4</v>
      </c>
      <c r="N62" s="61" t="n">
        <v>77</v>
      </c>
      <c r="O62" s="15" t="n">
        <f aca="false">'Раздел 2'!C62</f>
        <v>2073140.59</v>
      </c>
      <c r="P62" s="15" t="n">
        <v>0</v>
      </c>
      <c r="Q62" s="15" t="n">
        <v>0</v>
      </c>
      <c r="R62" s="15" t="n">
        <f aca="false">O62</f>
        <v>2073140.59</v>
      </c>
      <c r="S62" s="55" t="n">
        <f aca="false">R62/L62</f>
        <v>548.391860649667</v>
      </c>
      <c r="T62" s="56" t="n">
        <v>3565.796</v>
      </c>
      <c r="U62" s="6" t="n">
        <v>2023</v>
      </c>
    </row>
    <row r="63" s="57" customFormat="true" ht="13.35" hidden="false" customHeight="true" outlineLevel="0" collapsed="false">
      <c r="A63" s="6" t="n">
        <f aca="false">A62+1</f>
        <v>5</v>
      </c>
      <c r="B63" s="48" t="s">
        <v>172</v>
      </c>
      <c r="C63" s="53" t="s">
        <v>173</v>
      </c>
      <c r="D63" s="53" t="s">
        <v>137</v>
      </c>
      <c r="E63" s="6" t="s">
        <v>84</v>
      </c>
      <c r="F63" s="17"/>
      <c r="G63" s="6" t="s">
        <v>63</v>
      </c>
      <c r="H63" s="48" t="s">
        <v>174</v>
      </c>
      <c r="I63" s="6" t="n">
        <v>2</v>
      </c>
      <c r="J63" s="49" t="n">
        <v>2</v>
      </c>
      <c r="K63" s="15" t="n">
        <v>674.5</v>
      </c>
      <c r="L63" s="15" t="n">
        <v>630.6</v>
      </c>
      <c r="M63" s="15" t="n">
        <v>473</v>
      </c>
      <c r="N63" s="61" t="n">
        <v>16</v>
      </c>
      <c r="O63" s="15" t="n">
        <f aca="false">'Раздел 2'!C63</f>
        <v>483523.62</v>
      </c>
      <c r="P63" s="15" t="n">
        <v>0</v>
      </c>
      <c r="Q63" s="15" t="n">
        <v>0</v>
      </c>
      <c r="R63" s="15" t="n">
        <f aca="false">O63</f>
        <v>483523.62</v>
      </c>
      <c r="S63" s="55" t="n">
        <f aca="false">R63/L63</f>
        <v>766.7675547098</v>
      </c>
      <c r="T63" s="56" t="n">
        <v>3775.505</v>
      </c>
      <c r="U63" s="6" t="n">
        <v>2023</v>
      </c>
    </row>
    <row r="64" s="57" customFormat="true" ht="13.35" hidden="false" customHeight="true" outlineLevel="0" collapsed="false">
      <c r="A64" s="6" t="n">
        <f aca="false">A63+1</f>
        <v>6</v>
      </c>
      <c r="B64" s="48" t="s">
        <v>175</v>
      </c>
      <c r="C64" s="53" t="s">
        <v>176</v>
      </c>
      <c r="D64" s="53" t="s">
        <v>137</v>
      </c>
      <c r="E64" s="6" t="s">
        <v>177</v>
      </c>
      <c r="F64" s="17"/>
      <c r="G64" s="6" t="s">
        <v>63</v>
      </c>
      <c r="H64" s="54" t="s">
        <v>64</v>
      </c>
      <c r="I64" s="6" t="n">
        <v>2</v>
      </c>
      <c r="J64" s="49" t="n">
        <v>2</v>
      </c>
      <c r="K64" s="15" t="n">
        <v>276.7</v>
      </c>
      <c r="L64" s="15" t="n">
        <v>239.4</v>
      </c>
      <c r="M64" s="15" t="n">
        <v>201.5</v>
      </c>
      <c r="N64" s="61" t="n">
        <v>8</v>
      </c>
      <c r="O64" s="15" t="n">
        <f aca="false">'Раздел 2'!C64</f>
        <v>478679.88</v>
      </c>
      <c r="P64" s="15" t="n">
        <v>0</v>
      </c>
      <c r="Q64" s="15" t="n">
        <v>0</v>
      </c>
      <c r="R64" s="15" t="n">
        <f aca="false">O64</f>
        <v>478679.88</v>
      </c>
      <c r="S64" s="55" t="n">
        <f aca="false">R64/L64</f>
        <v>1999.49824561404</v>
      </c>
      <c r="T64" s="56" t="n">
        <v>3775.505</v>
      </c>
      <c r="U64" s="6" t="n">
        <v>2023</v>
      </c>
    </row>
    <row r="65" s="57" customFormat="true" ht="13.35" hidden="false" customHeight="true" outlineLevel="0" collapsed="false">
      <c r="A65" s="6" t="n">
        <f aca="false">A64+1</f>
        <v>7</v>
      </c>
      <c r="B65" s="48" t="s">
        <v>178</v>
      </c>
      <c r="C65" s="53" t="s">
        <v>179</v>
      </c>
      <c r="D65" s="53" t="s">
        <v>137</v>
      </c>
      <c r="E65" s="6" t="s">
        <v>131</v>
      </c>
      <c r="F65" s="17"/>
      <c r="G65" s="6" t="s">
        <v>63</v>
      </c>
      <c r="H65" s="54" t="s">
        <v>64</v>
      </c>
      <c r="I65" s="6" t="n">
        <v>2</v>
      </c>
      <c r="J65" s="49" t="n">
        <v>1</v>
      </c>
      <c r="K65" s="15" t="n">
        <v>269.4</v>
      </c>
      <c r="L65" s="15" t="n">
        <v>268.1</v>
      </c>
      <c r="M65" s="15" t="n">
        <v>268.1</v>
      </c>
      <c r="N65" s="61" t="n">
        <v>8</v>
      </c>
      <c r="O65" s="15" t="n">
        <f aca="false">'Раздел 2'!C65</f>
        <v>361355.15</v>
      </c>
      <c r="P65" s="15" t="n">
        <v>0</v>
      </c>
      <c r="Q65" s="15" t="n">
        <v>0</v>
      </c>
      <c r="R65" s="15" t="n">
        <f aca="false">O65</f>
        <v>361355.15</v>
      </c>
      <c r="S65" s="55" t="n">
        <f aca="false">R65/L65</f>
        <v>1347.83718761656</v>
      </c>
      <c r="T65" s="56" t="n">
        <v>3775.505</v>
      </c>
      <c r="U65" s="6" t="n">
        <v>2023</v>
      </c>
    </row>
    <row r="66" s="57" customFormat="true" ht="13.35" hidden="false" customHeight="true" outlineLevel="0" collapsed="false">
      <c r="A66" s="6" t="n">
        <f aca="false">A65+1</f>
        <v>8</v>
      </c>
      <c r="B66" s="48" t="s">
        <v>180</v>
      </c>
      <c r="C66" s="53" t="s">
        <v>181</v>
      </c>
      <c r="D66" s="53" t="s">
        <v>137</v>
      </c>
      <c r="E66" s="6" t="s">
        <v>182</v>
      </c>
      <c r="F66" s="17"/>
      <c r="G66" s="6" t="s">
        <v>63</v>
      </c>
      <c r="H66" s="54" t="s">
        <v>64</v>
      </c>
      <c r="I66" s="6" t="n">
        <v>3</v>
      </c>
      <c r="J66" s="49" t="n">
        <v>2</v>
      </c>
      <c r="K66" s="15" t="n">
        <v>1231</v>
      </c>
      <c r="L66" s="15" t="n">
        <v>1080</v>
      </c>
      <c r="M66" s="15" t="n">
        <v>1080</v>
      </c>
      <c r="N66" s="61" t="n">
        <v>18</v>
      </c>
      <c r="O66" s="15" t="n">
        <f aca="false">'Раздел 2'!C66</f>
        <v>531801.63</v>
      </c>
      <c r="P66" s="15" t="n">
        <v>0</v>
      </c>
      <c r="Q66" s="15" t="n">
        <v>0</v>
      </c>
      <c r="R66" s="15" t="n">
        <f aca="false">O66</f>
        <v>531801.63</v>
      </c>
      <c r="S66" s="55" t="n">
        <f aca="false">R66/L66</f>
        <v>492.408916666667</v>
      </c>
      <c r="T66" s="56" t="n">
        <v>3775.505</v>
      </c>
      <c r="U66" s="6" t="n">
        <v>2023</v>
      </c>
    </row>
    <row r="67" s="57" customFormat="true" ht="13.35" hidden="false" customHeight="true" outlineLevel="0" collapsed="false">
      <c r="A67" s="6" t="n">
        <f aca="false">A66+1</f>
        <v>9</v>
      </c>
      <c r="B67" s="48" t="s">
        <v>183</v>
      </c>
      <c r="C67" s="53" t="s">
        <v>184</v>
      </c>
      <c r="D67" s="53" t="s">
        <v>137</v>
      </c>
      <c r="E67" s="6" t="n">
        <v>1951</v>
      </c>
      <c r="F67" s="17"/>
      <c r="G67" s="6" t="s">
        <v>63</v>
      </c>
      <c r="H67" s="54" t="s">
        <v>64</v>
      </c>
      <c r="I67" s="6" t="n">
        <v>3</v>
      </c>
      <c r="J67" s="49" t="n">
        <v>2</v>
      </c>
      <c r="K67" s="15" t="n">
        <v>1097.9</v>
      </c>
      <c r="L67" s="15" t="n">
        <v>1075.8</v>
      </c>
      <c r="M67" s="15" t="n">
        <v>1028</v>
      </c>
      <c r="N67" s="61" t="n">
        <v>24</v>
      </c>
      <c r="O67" s="15" t="n">
        <f aca="false">'Раздел 2'!C67</f>
        <v>616164.7</v>
      </c>
      <c r="P67" s="15" t="n">
        <v>0</v>
      </c>
      <c r="Q67" s="15" t="n">
        <v>0</v>
      </c>
      <c r="R67" s="15" t="n">
        <f aca="false">O67</f>
        <v>616164.7</v>
      </c>
      <c r="S67" s="55" t="n">
        <f aca="false">R67/L67</f>
        <v>572.750232385202</v>
      </c>
      <c r="T67" s="56" t="n">
        <v>3775.505</v>
      </c>
      <c r="U67" s="6" t="n">
        <v>2023</v>
      </c>
    </row>
    <row r="68" s="57" customFormat="true" ht="13.35" hidden="false" customHeight="true" outlineLevel="0" collapsed="false">
      <c r="A68" s="6" t="n">
        <f aca="false">A67+1</f>
        <v>10</v>
      </c>
      <c r="B68" s="48" t="s">
        <v>185</v>
      </c>
      <c r="C68" s="53" t="s">
        <v>186</v>
      </c>
      <c r="D68" s="53" t="s">
        <v>137</v>
      </c>
      <c r="E68" s="6" t="s">
        <v>105</v>
      </c>
      <c r="F68" s="17"/>
      <c r="G68" s="6" t="s">
        <v>63</v>
      </c>
      <c r="H68" s="54" t="s">
        <v>64</v>
      </c>
      <c r="I68" s="6" t="n">
        <v>2</v>
      </c>
      <c r="J68" s="49" t="n">
        <v>1</v>
      </c>
      <c r="K68" s="15" t="n">
        <v>521.9</v>
      </c>
      <c r="L68" s="15" t="n">
        <v>409.6</v>
      </c>
      <c r="M68" s="15" t="n">
        <v>262.5</v>
      </c>
      <c r="N68" s="61" t="n">
        <v>12</v>
      </c>
      <c r="O68" s="15" t="n">
        <f aca="false">'Раздел 2'!C68</f>
        <v>161912.92</v>
      </c>
      <c r="P68" s="15" t="n">
        <v>0</v>
      </c>
      <c r="Q68" s="15" t="n">
        <v>0</v>
      </c>
      <c r="R68" s="15" t="n">
        <f aca="false">O68</f>
        <v>161912.92</v>
      </c>
      <c r="S68" s="55" t="n">
        <f aca="false">R68/L68</f>
        <v>395.29521484375</v>
      </c>
      <c r="T68" s="56" t="n">
        <v>3775.505</v>
      </c>
      <c r="U68" s="6" t="n">
        <v>2023</v>
      </c>
    </row>
    <row r="69" s="57" customFormat="true" ht="13.35" hidden="false" customHeight="true" outlineLevel="0" collapsed="false">
      <c r="A69" s="6" t="n">
        <f aca="false">A68+1</f>
        <v>11</v>
      </c>
      <c r="B69" s="48" t="s">
        <v>187</v>
      </c>
      <c r="C69" s="53" t="s">
        <v>188</v>
      </c>
      <c r="D69" s="53" t="s">
        <v>137</v>
      </c>
      <c r="E69" s="6" t="s">
        <v>189</v>
      </c>
      <c r="F69" s="17"/>
      <c r="G69" s="6" t="s">
        <v>63</v>
      </c>
      <c r="H69" s="54" t="s">
        <v>64</v>
      </c>
      <c r="I69" s="6" t="n">
        <v>2</v>
      </c>
      <c r="J69" s="49" t="n">
        <v>2</v>
      </c>
      <c r="K69" s="15" t="n">
        <v>427.1</v>
      </c>
      <c r="L69" s="15" t="n">
        <v>426.4</v>
      </c>
      <c r="M69" s="15" t="n">
        <v>272.5</v>
      </c>
      <c r="N69" s="61" t="n">
        <v>10</v>
      </c>
      <c r="O69" s="15" t="n">
        <f aca="false">'Раздел 2'!C69</f>
        <v>125100.54</v>
      </c>
      <c r="P69" s="15" t="n">
        <v>0</v>
      </c>
      <c r="Q69" s="15" t="n">
        <v>0</v>
      </c>
      <c r="R69" s="15" t="n">
        <f aca="false">O69</f>
        <v>125100.54</v>
      </c>
      <c r="S69" s="55" t="n">
        <f aca="false">R69/L69</f>
        <v>293.387757973734</v>
      </c>
      <c r="T69" s="56" t="n">
        <v>3775.505</v>
      </c>
      <c r="U69" s="6" t="n">
        <v>2023</v>
      </c>
    </row>
    <row r="70" s="57" customFormat="true" ht="13.35" hidden="false" customHeight="true" outlineLevel="0" collapsed="false">
      <c r="A70" s="6" t="n">
        <f aca="false">A69+1</f>
        <v>12</v>
      </c>
      <c r="B70" s="48" t="s">
        <v>190</v>
      </c>
      <c r="C70" s="53" t="s">
        <v>191</v>
      </c>
      <c r="D70" s="53" t="s">
        <v>137</v>
      </c>
      <c r="E70" s="6" t="s">
        <v>142</v>
      </c>
      <c r="F70" s="17"/>
      <c r="G70" s="6" t="s">
        <v>63</v>
      </c>
      <c r="H70" s="54" t="s">
        <v>64</v>
      </c>
      <c r="I70" s="6" t="n">
        <v>2</v>
      </c>
      <c r="J70" s="49" t="n">
        <v>1</v>
      </c>
      <c r="K70" s="15" t="n">
        <v>421</v>
      </c>
      <c r="L70" s="15" t="n">
        <v>399.65</v>
      </c>
      <c r="M70" s="15" t="n">
        <v>369.97</v>
      </c>
      <c r="N70" s="61" t="n">
        <v>10</v>
      </c>
      <c r="O70" s="15" t="n">
        <f aca="false">'Раздел 2'!C70</f>
        <v>358627.11</v>
      </c>
      <c r="P70" s="15" t="n">
        <v>0</v>
      </c>
      <c r="Q70" s="15" t="n">
        <v>0</v>
      </c>
      <c r="R70" s="15" t="n">
        <f aca="false">O70</f>
        <v>358627.11</v>
      </c>
      <c r="S70" s="55" t="n">
        <f aca="false">R70/L70</f>
        <v>897.352958838984</v>
      </c>
      <c r="T70" s="56" t="n">
        <v>3775.505</v>
      </c>
      <c r="U70" s="6" t="n">
        <v>2023</v>
      </c>
    </row>
    <row r="71" s="57" customFormat="true" ht="13.35" hidden="false" customHeight="true" outlineLevel="0" collapsed="false">
      <c r="A71" s="6" t="n">
        <f aca="false">A70+1</f>
        <v>13</v>
      </c>
      <c r="B71" s="48" t="s">
        <v>192</v>
      </c>
      <c r="C71" s="53" t="s">
        <v>193</v>
      </c>
      <c r="D71" s="53" t="s">
        <v>137</v>
      </c>
      <c r="E71" s="6" t="s">
        <v>84</v>
      </c>
      <c r="F71" s="17"/>
      <c r="G71" s="6" t="s">
        <v>63</v>
      </c>
      <c r="H71" s="54" t="s">
        <v>64</v>
      </c>
      <c r="I71" s="6" t="n">
        <v>2</v>
      </c>
      <c r="J71" s="49" t="n">
        <v>1</v>
      </c>
      <c r="K71" s="15" t="n">
        <v>313.5</v>
      </c>
      <c r="L71" s="15" t="n">
        <v>288</v>
      </c>
      <c r="M71" s="15" t="n">
        <v>288</v>
      </c>
      <c r="N71" s="61" t="n">
        <v>8</v>
      </c>
      <c r="O71" s="15" t="n">
        <f aca="false">'Раздел 2'!C71</f>
        <v>262564.33</v>
      </c>
      <c r="P71" s="15" t="n">
        <v>0</v>
      </c>
      <c r="Q71" s="15" t="n">
        <v>0</v>
      </c>
      <c r="R71" s="15" t="n">
        <f aca="false">O71</f>
        <v>262564.33</v>
      </c>
      <c r="S71" s="55" t="n">
        <f aca="false">R71/L71</f>
        <v>911.681701388889</v>
      </c>
      <c r="T71" s="56" t="n">
        <v>3900.801</v>
      </c>
      <c r="U71" s="6" t="n">
        <v>2023</v>
      </c>
    </row>
    <row r="72" s="57" customFormat="true" ht="13.35" hidden="false" customHeight="true" outlineLevel="0" collapsed="false">
      <c r="A72" s="6" t="n">
        <f aca="false">A71+1</f>
        <v>14</v>
      </c>
      <c r="B72" s="48" t="s">
        <v>194</v>
      </c>
      <c r="C72" s="53" t="s">
        <v>195</v>
      </c>
      <c r="D72" s="53" t="s">
        <v>137</v>
      </c>
      <c r="E72" s="6" t="s">
        <v>177</v>
      </c>
      <c r="F72" s="17"/>
      <c r="G72" s="6" t="s">
        <v>63</v>
      </c>
      <c r="H72" s="54" t="s">
        <v>64</v>
      </c>
      <c r="I72" s="6" t="n">
        <v>4</v>
      </c>
      <c r="J72" s="49" t="n">
        <v>2</v>
      </c>
      <c r="K72" s="15" t="n">
        <v>1662.8</v>
      </c>
      <c r="L72" s="15" t="n">
        <v>1486.52</v>
      </c>
      <c r="M72" s="15" t="n">
        <v>1486.52</v>
      </c>
      <c r="N72" s="61" t="n">
        <v>15</v>
      </c>
      <c r="O72" s="15" t="n">
        <f aca="false">'Раздел 2'!C72</f>
        <v>728557.6158144</v>
      </c>
      <c r="P72" s="15" t="n">
        <v>0</v>
      </c>
      <c r="Q72" s="15" t="n">
        <v>0</v>
      </c>
      <c r="R72" s="15" t="n">
        <f aca="false">O72</f>
        <v>728557.6158144</v>
      </c>
      <c r="S72" s="55" t="n">
        <f aca="false">R72/L72</f>
        <v>490.109528169416</v>
      </c>
      <c r="T72" s="56" t="n">
        <v>3586.382</v>
      </c>
      <c r="U72" s="6" t="n">
        <v>2023</v>
      </c>
    </row>
    <row r="73" s="57" customFormat="true" ht="13.35" hidden="false" customHeight="true" outlineLevel="0" collapsed="false">
      <c r="A73" s="6" t="n">
        <f aca="false">A72+1</f>
        <v>15</v>
      </c>
      <c r="B73" s="48" t="s">
        <v>196</v>
      </c>
      <c r="C73" s="53" t="s">
        <v>197</v>
      </c>
      <c r="D73" s="53" t="s">
        <v>72</v>
      </c>
      <c r="E73" s="6" t="s">
        <v>95</v>
      </c>
      <c r="F73" s="17"/>
      <c r="G73" s="6" t="s">
        <v>63</v>
      </c>
      <c r="H73" s="48" t="s">
        <v>69</v>
      </c>
      <c r="I73" s="6" t="n">
        <v>2</v>
      </c>
      <c r="J73" s="49" t="n">
        <v>2</v>
      </c>
      <c r="K73" s="15" t="n">
        <v>723.3</v>
      </c>
      <c r="L73" s="15" t="n">
        <v>703.15</v>
      </c>
      <c r="M73" s="15" t="n">
        <v>515.9</v>
      </c>
      <c r="N73" s="61" t="n">
        <v>12</v>
      </c>
      <c r="O73" s="15" t="n">
        <f aca="false">'Раздел 2'!C73</f>
        <v>479340.91</v>
      </c>
      <c r="P73" s="15" t="n">
        <v>0</v>
      </c>
      <c r="Q73" s="15" t="n">
        <v>0</v>
      </c>
      <c r="R73" s="15" t="n">
        <f aca="false">O73</f>
        <v>479340.91</v>
      </c>
      <c r="S73" s="55" t="n">
        <f aca="false">R73/L73</f>
        <v>681.705055820238</v>
      </c>
      <c r="T73" s="56" t="n">
        <v>3775.505</v>
      </c>
      <c r="U73" s="6" t="n">
        <v>2023</v>
      </c>
    </row>
    <row r="74" s="57" customFormat="true" ht="13.35" hidden="false" customHeight="true" outlineLevel="0" collapsed="false">
      <c r="A74" s="6" t="n">
        <f aca="false">A73+1</f>
        <v>16</v>
      </c>
      <c r="B74" s="48" t="s">
        <v>198</v>
      </c>
      <c r="C74" s="53" t="s">
        <v>199</v>
      </c>
      <c r="D74" s="53" t="s">
        <v>137</v>
      </c>
      <c r="E74" s="6" t="s">
        <v>200</v>
      </c>
      <c r="F74" s="17"/>
      <c r="G74" s="6" t="s">
        <v>63</v>
      </c>
      <c r="H74" s="48" t="s">
        <v>69</v>
      </c>
      <c r="I74" s="6" t="n">
        <v>5</v>
      </c>
      <c r="J74" s="49" t="n">
        <v>3</v>
      </c>
      <c r="K74" s="15" t="n">
        <v>2787.28</v>
      </c>
      <c r="L74" s="15" t="n">
        <v>2787.28</v>
      </c>
      <c r="M74" s="15" t="n">
        <v>2613.68</v>
      </c>
      <c r="N74" s="61" t="n">
        <v>60</v>
      </c>
      <c r="O74" s="15" t="n">
        <f aca="false">'Раздел 2'!C74</f>
        <v>1043922.86</v>
      </c>
      <c r="P74" s="15" t="n">
        <v>0</v>
      </c>
      <c r="Q74" s="15" t="n">
        <v>0</v>
      </c>
      <c r="R74" s="15" t="n">
        <f aca="false">O74</f>
        <v>1043922.86</v>
      </c>
      <c r="S74" s="55" t="n">
        <f aca="false">R74/L74</f>
        <v>374.531033839442</v>
      </c>
      <c r="T74" s="56" t="n">
        <v>2196.312</v>
      </c>
      <c r="U74" s="6" t="n">
        <v>2023</v>
      </c>
    </row>
    <row r="75" s="57" customFormat="true" ht="13.35" hidden="false" customHeight="true" outlineLevel="0" collapsed="false">
      <c r="A75" s="6" t="n">
        <f aca="false">A74+1</f>
        <v>17</v>
      </c>
      <c r="B75" s="48" t="s">
        <v>201</v>
      </c>
      <c r="C75" s="53" t="s">
        <v>202</v>
      </c>
      <c r="D75" s="53" t="s">
        <v>137</v>
      </c>
      <c r="E75" s="6" t="s">
        <v>131</v>
      </c>
      <c r="F75" s="17"/>
      <c r="G75" s="6" t="s">
        <v>63</v>
      </c>
      <c r="H75" s="54" t="s">
        <v>64</v>
      </c>
      <c r="I75" s="6" t="n">
        <v>2</v>
      </c>
      <c r="J75" s="49" t="n">
        <v>1</v>
      </c>
      <c r="K75" s="15" t="n">
        <v>364.08</v>
      </c>
      <c r="L75" s="15" t="n">
        <v>303.4</v>
      </c>
      <c r="M75" s="15" t="n">
        <v>115.5</v>
      </c>
      <c r="N75" s="61" t="n">
        <v>8</v>
      </c>
      <c r="O75" s="15" t="n">
        <f aca="false">'Раздел 2'!C75</f>
        <v>171422.72</v>
      </c>
      <c r="P75" s="15" t="n">
        <v>0</v>
      </c>
      <c r="Q75" s="15" t="n">
        <v>0</v>
      </c>
      <c r="R75" s="15" t="n">
        <f aca="false">O75</f>
        <v>171422.72</v>
      </c>
      <c r="S75" s="55" t="n">
        <f aca="false">R75/L75</f>
        <v>565.005669083718</v>
      </c>
      <c r="T75" s="56" t="n">
        <v>3775.505</v>
      </c>
      <c r="U75" s="6" t="n">
        <v>2023</v>
      </c>
    </row>
    <row r="76" s="57" customFormat="true" ht="13.35" hidden="false" customHeight="true" outlineLevel="0" collapsed="false">
      <c r="A76" s="6" t="n">
        <f aca="false">A75+1</f>
        <v>18</v>
      </c>
      <c r="B76" s="48" t="s">
        <v>203</v>
      </c>
      <c r="C76" s="53" t="s">
        <v>204</v>
      </c>
      <c r="D76" s="53" t="s">
        <v>137</v>
      </c>
      <c r="E76" s="6" t="s">
        <v>108</v>
      </c>
      <c r="F76" s="17"/>
      <c r="G76" s="6" t="s">
        <v>63</v>
      </c>
      <c r="H76" s="54" t="s">
        <v>64</v>
      </c>
      <c r="I76" s="6" t="n">
        <v>2</v>
      </c>
      <c r="J76" s="49" t="n">
        <v>1</v>
      </c>
      <c r="K76" s="15" t="n">
        <v>383.04</v>
      </c>
      <c r="L76" s="15" t="n">
        <v>319.2</v>
      </c>
      <c r="M76" s="15" t="n">
        <v>319.1</v>
      </c>
      <c r="N76" s="61" t="n">
        <v>8</v>
      </c>
      <c r="O76" s="15" t="n">
        <f aca="false">'Раздел 2'!C76</f>
        <v>339488.61</v>
      </c>
      <c r="P76" s="15" t="n">
        <v>0</v>
      </c>
      <c r="Q76" s="15" t="n">
        <v>0</v>
      </c>
      <c r="R76" s="15" t="n">
        <f aca="false">O76</f>
        <v>339488.61</v>
      </c>
      <c r="S76" s="55" t="n">
        <f aca="false">R76/L76</f>
        <v>1063.56080827068</v>
      </c>
      <c r="T76" s="56" t="n">
        <v>3775.505</v>
      </c>
      <c r="U76" s="6" t="n">
        <v>2023</v>
      </c>
    </row>
    <row r="77" s="57" customFormat="true" ht="13.35" hidden="false" customHeight="true" outlineLevel="0" collapsed="false">
      <c r="A77" s="6" t="n">
        <f aca="false">A76+1</f>
        <v>19</v>
      </c>
      <c r="B77" s="48" t="s">
        <v>205</v>
      </c>
      <c r="C77" s="53" t="s">
        <v>206</v>
      </c>
      <c r="D77" s="53" t="s">
        <v>137</v>
      </c>
      <c r="E77" s="6" t="s">
        <v>207</v>
      </c>
      <c r="F77" s="17"/>
      <c r="G77" s="6" t="s">
        <v>63</v>
      </c>
      <c r="H77" s="54" t="s">
        <v>64</v>
      </c>
      <c r="I77" s="6" t="n">
        <v>2</v>
      </c>
      <c r="J77" s="49" t="n">
        <v>2</v>
      </c>
      <c r="K77" s="15" t="n">
        <v>458.64</v>
      </c>
      <c r="L77" s="15" t="n">
        <v>382.2</v>
      </c>
      <c r="M77" s="15" t="n">
        <v>341.6</v>
      </c>
      <c r="N77" s="61" t="n">
        <v>8</v>
      </c>
      <c r="O77" s="15" t="n">
        <f aca="false">'Раздел 2'!C77</f>
        <v>433630.45488</v>
      </c>
      <c r="P77" s="15" t="n">
        <v>0</v>
      </c>
      <c r="Q77" s="15" t="n">
        <v>0</v>
      </c>
      <c r="R77" s="15" t="n">
        <f aca="false">O77</f>
        <v>433630.45488</v>
      </c>
      <c r="S77" s="55" t="n">
        <f aca="false">R77/L77</f>
        <v>1134.56424615385</v>
      </c>
      <c r="T77" s="56" t="n">
        <v>3775.505</v>
      </c>
      <c r="U77" s="6" t="n">
        <v>2023</v>
      </c>
    </row>
    <row r="78" s="2" customFormat="true" ht="13.35" hidden="false" customHeight="true" outlineLevel="0" collapsed="false">
      <c r="A78" s="6" t="n">
        <f aca="false">A77+1</f>
        <v>20</v>
      </c>
      <c r="B78" s="48" t="s">
        <v>208</v>
      </c>
      <c r="C78" s="53" t="s">
        <v>209</v>
      </c>
      <c r="D78" s="53" t="s">
        <v>137</v>
      </c>
      <c r="E78" s="6" t="n">
        <v>1947</v>
      </c>
      <c r="F78" s="6"/>
      <c r="G78" s="6" t="s">
        <v>63</v>
      </c>
      <c r="H78" s="54" t="s">
        <v>64</v>
      </c>
      <c r="I78" s="6" t="n">
        <v>4</v>
      </c>
      <c r="J78" s="49" t="n">
        <v>2</v>
      </c>
      <c r="K78" s="15" t="n">
        <v>2171.9</v>
      </c>
      <c r="L78" s="15" t="n">
        <v>1930</v>
      </c>
      <c r="M78" s="15" t="n">
        <v>0</v>
      </c>
      <c r="N78" s="49" t="n">
        <v>32</v>
      </c>
      <c r="O78" s="15" t="n">
        <f aca="false">'Раздел 2'!C78</f>
        <v>850121.306832</v>
      </c>
      <c r="P78" s="15" t="n">
        <v>0</v>
      </c>
      <c r="Q78" s="15" t="n">
        <v>0</v>
      </c>
      <c r="R78" s="15" t="n">
        <f aca="false">O78</f>
        <v>850121.306832</v>
      </c>
      <c r="S78" s="55" t="n">
        <f aca="false">R78/L78</f>
        <v>440.47736105285</v>
      </c>
      <c r="T78" s="56" t="n">
        <v>2913.872</v>
      </c>
      <c r="U78" s="6" t="n">
        <v>2023</v>
      </c>
    </row>
    <row r="79" s="57" customFormat="true" ht="13.35" hidden="false" customHeight="true" outlineLevel="0" collapsed="false">
      <c r="A79" s="6" t="n">
        <f aca="false">A78+1</f>
        <v>21</v>
      </c>
      <c r="B79" s="48" t="s">
        <v>210</v>
      </c>
      <c r="C79" s="53" t="s">
        <v>211</v>
      </c>
      <c r="D79" s="53" t="s">
        <v>161</v>
      </c>
      <c r="E79" s="6" t="s">
        <v>212</v>
      </c>
      <c r="F79" s="17"/>
      <c r="G79" s="6" t="s">
        <v>63</v>
      </c>
      <c r="H79" s="54" t="s">
        <v>64</v>
      </c>
      <c r="I79" s="6" t="n">
        <v>5</v>
      </c>
      <c r="J79" s="49" t="n">
        <v>5</v>
      </c>
      <c r="K79" s="15" t="n">
        <v>3789.8</v>
      </c>
      <c r="L79" s="15" t="n">
        <v>3786.3</v>
      </c>
      <c r="M79" s="15" t="n">
        <v>2934.1</v>
      </c>
      <c r="N79" s="61" t="n">
        <v>120</v>
      </c>
      <c r="O79" s="15" t="n">
        <f aca="false">'Раздел 2'!C79</f>
        <v>1159708.09</v>
      </c>
      <c r="P79" s="15" t="n">
        <v>0</v>
      </c>
      <c r="Q79" s="15" t="n">
        <v>0</v>
      </c>
      <c r="R79" s="15" t="n">
        <f aca="false">O79</f>
        <v>1159708.09</v>
      </c>
      <c r="S79" s="55" t="n">
        <f aca="false">R79/L79</f>
        <v>306.290597681113</v>
      </c>
      <c r="T79" s="56" t="n">
        <v>3317.658</v>
      </c>
      <c r="U79" s="6" t="n">
        <v>2023</v>
      </c>
    </row>
    <row r="80" s="57" customFormat="true" ht="13.35" hidden="false" customHeight="true" outlineLevel="0" collapsed="false">
      <c r="A80" s="6" t="n">
        <f aca="false">A79+1</f>
        <v>22</v>
      </c>
      <c r="B80" s="48" t="s">
        <v>213</v>
      </c>
      <c r="C80" s="53" t="s">
        <v>214</v>
      </c>
      <c r="D80" s="53" t="s">
        <v>161</v>
      </c>
      <c r="E80" s="6" t="s">
        <v>212</v>
      </c>
      <c r="F80" s="17"/>
      <c r="G80" s="6" t="s">
        <v>63</v>
      </c>
      <c r="H80" s="54" t="s">
        <v>64</v>
      </c>
      <c r="I80" s="6" t="n">
        <v>5</v>
      </c>
      <c r="J80" s="49" t="n">
        <v>4</v>
      </c>
      <c r="K80" s="15" t="n">
        <v>3939.5</v>
      </c>
      <c r="L80" s="15" t="n">
        <v>3939.5</v>
      </c>
      <c r="M80" s="15" t="n">
        <v>3055</v>
      </c>
      <c r="N80" s="61" t="n">
        <v>72</v>
      </c>
      <c r="O80" s="15" t="n">
        <f aca="false">'Раздел 2'!C80</f>
        <v>1196871.46</v>
      </c>
      <c r="P80" s="15" t="n">
        <v>0</v>
      </c>
      <c r="Q80" s="15" t="n">
        <v>0</v>
      </c>
      <c r="R80" s="15" t="n">
        <f aca="false">O80</f>
        <v>1196871.46</v>
      </c>
      <c r="S80" s="55" t="n">
        <f aca="false">R80/L80</f>
        <v>303.81303718746</v>
      </c>
      <c r="T80" s="56" t="n">
        <v>3317.658</v>
      </c>
      <c r="U80" s="6" t="n">
        <v>2023</v>
      </c>
    </row>
    <row r="81" s="2" customFormat="true" ht="13.35" hidden="false" customHeight="true" outlineLevel="0" collapsed="false">
      <c r="A81" s="6" t="n">
        <f aca="false">A80+1</f>
        <v>23</v>
      </c>
      <c r="B81" s="63" t="s">
        <v>215</v>
      </c>
      <c r="C81" s="53" t="s">
        <v>216</v>
      </c>
      <c r="D81" s="53" t="s">
        <v>137</v>
      </c>
      <c r="E81" s="6" t="n">
        <v>1960</v>
      </c>
      <c r="F81" s="6"/>
      <c r="G81" s="17" t="s">
        <v>52</v>
      </c>
      <c r="H81" s="54" t="s">
        <v>69</v>
      </c>
      <c r="I81" s="6" t="n">
        <v>5</v>
      </c>
      <c r="J81" s="49" t="n">
        <v>4</v>
      </c>
      <c r="K81" s="15" t="n">
        <v>4316</v>
      </c>
      <c r="L81" s="15" t="n">
        <v>3209</v>
      </c>
      <c r="M81" s="15" t="n">
        <v>0</v>
      </c>
      <c r="N81" s="49" t="n">
        <v>80</v>
      </c>
      <c r="O81" s="15" t="n">
        <f aca="false">'Раздел 2'!C81</f>
        <v>953213.61</v>
      </c>
      <c r="P81" s="15" t="n">
        <v>0</v>
      </c>
      <c r="Q81" s="15" t="n">
        <v>0</v>
      </c>
      <c r="R81" s="15" t="n">
        <f aca="false">O81</f>
        <v>953213.61</v>
      </c>
      <c r="S81" s="55" t="n">
        <v>21963.12</v>
      </c>
      <c r="T81" s="56" t="n">
        <v>21963.12</v>
      </c>
      <c r="U81" s="6" t="n">
        <v>2023</v>
      </c>
    </row>
    <row r="82" s="2" customFormat="true" ht="13.35" hidden="false" customHeight="true" outlineLevel="0" collapsed="false">
      <c r="A82" s="6" t="n">
        <f aca="false">A81+1</f>
        <v>24</v>
      </c>
      <c r="B82" s="63" t="s">
        <v>217</v>
      </c>
      <c r="C82" s="53" t="s">
        <v>218</v>
      </c>
      <c r="D82" s="53" t="s">
        <v>137</v>
      </c>
      <c r="E82" s="6" t="n">
        <v>1968</v>
      </c>
      <c r="F82" s="6"/>
      <c r="G82" s="17" t="s">
        <v>52</v>
      </c>
      <c r="H82" s="54" t="s">
        <v>69</v>
      </c>
      <c r="I82" s="6" t="n">
        <v>5</v>
      </c>
      <c r="J82" s="49" t="n">
        <v>3</v>
      </c>
      <c r="K82" s="15" t="n">
        <v>3570</v>
      </c>
      <c r="L82" s="15" t="n">
        <v>2738</v>
      </c>
      <c r="M82" s="15" t="n">
        <v>0</v>
      </c>
      <c r="N82" s="49" t="n">
        <v>56</v>
      </c>
      <c r="O82" s="15" t="n">
        <f aca="false">'Раздел 2'!C82</f>
        <v>1640470</v>
      </c>
      <c r="P82" s="15" t="n">
        <v>0</v>
      </c>
      <c r="Q82" s="15" t="n">
        <v>0</v>
      </c>
      <c r="R82" s="15" t="n">
        <f aca="false">O82</f>
        <v>1640470</v>
      </c>
      <c r="S82" s="55" t="n">
        <v>21963.12</v>
      </c>
      <c r="T82" s="56" t="n">
        <v>21963.12</v>
      </c>
      <c r="U82" s="6" t="n">
        <v>2023</v>
      </c>
    </row>
    <row r="83" s="2" customFormat="true" ht="13.35" hidden="false" customHeight="true" outlineLevel="0" collapsed="false">
      <c r="A83" s="6" t="n">
        <f aca="false">A82+1</f>
        <v>25</v>
      </c>
      <c r="B83" s="63" t="s">
        <v>219</v>
      </c>
      <c r="C83" s="53" t="s">
        <v>220</v>
      </c>
      <c r="D83" s="53" t="s">
        <v>137</v>
      </c>
      <c r="E83" s="6" t="n">
        <v>1963</v>
      </c>
      <c r="F83" s="6"/>
      <c r="G83" s="17" t="s">
        <v>52</v>
      </c>
      <c r="H83" s="54" t="s">
        <v>69</v>
      </c>
      <c r="I83" s="6" t="n">
        <v>5</v>
      </c>
      <c r="J83" s="49" t="n">
        <v>4</v>
      </c>
      <c r="K83" s="15" t="n">
        <v>4474</v>
      </c>
      <c r="L83" s="15" t="n">
        <v>3539</v>
      </c>
      <c r="M83" s="15" t="n">
        <v>0</v>
      </c>
      <c r="N83" s="49" t="n">
        <v>74</v>
      </c>
      <c r="O83" s="15" t="n">
        <f aca="false">'Раздел 2'!C83</f>
        <v>1892737</v>
      </c>
      <c r="P83" s="15" t="n">
        <v>0</v>
      </c>
      <c r="Q83" s="15" t="n">
        <v>0</v>
      </c>
      <c r="R83" s="15" t="n">
        <f aca="false">O83</f>
        <v>1892737</v>
      </c>
      <c r="S83" s="55" t="n">
        <v>21963.12</v>
      </c>
      <c r="T83" s="56" t="n">
        <v>21963.12</v>
      </c>
      <c r="U83" s="6" t="n">
        <v>2023</v>
      </c>
    </row>
    <row r="84" s="2" customFormat="true" ht="13.35" hidden="false" customHeight="true" outlineLevel="0" collapsed="false">
      <c r="A84" s="6" t="n">
        <f aca="false">A83+1</f>
        <v>26</v>
      </c>
      <c r="B84" s="63" t="s">
        <v>221</v>
      </c>
      <c r="C84" s="53" t="s">
        <v>222</v>
      </c>
      <c r="D84" s="53" t="s">
        <v>137</v>
      </c>
      <c r="E84" s="6" t="n">
        <v>1956</v>
      </c>
      <c r="F84" s="6"/>
      <c r="G84" s="17" t="s">
        <v>52</v>
      </c>
      <c r="H84" s="48" t="s">
        <v>174</v>
      </c>
      <c r="I84" s="6" t="n">
        <v>2</v>
      </c>
      <c r="J84" s="49" t="n">
        <v>2</v>
      </c>
      <c r="K84" s="15" t="n">
        <v>432</v>
      </c>
      <c r="L84" s="15" t="n">
        <v>386</v>
      </c>
      <c r="M84" s="15" t="n">
        <v>0</v>
      </c>
      <c r="N84" s="49" t="n">
        <v>8</v>
      </c>
      <c r="O84" s="15" t="n">
        <f aca="false">'Раздел 2'!C84</f>
        <v>205896</v>
      </c>
      <c r="P84" s="15" t="n">
        <v>0</v>
      </c>
      <c r="Q84" s="15" t="n">
        <v>0</v>
      </c>
      <c r="R84" s="15" t="n">
        <f aca="false">O84</f>
        <v>205896</v>
      </c>
      <c r="S84" s="55" t="n">
        <v>47535.87</v>
      </c>
      <c r="T84" s="56" t="n">
        <v>47535.87</v>
      </c>
      <c r="U84" s="6" t="n">
        <v>2023</v>
      </c>
    </row>
    <row r="85" s="2" customFormat="true" ht="13.35" hidden="false" customHeight="true" outlineLevel="0" collapsed="false">
      <c r="A85" s="6" t="n">
        <f aca="false">A84+1</f>
        <v>27</v>
      </c>
      <c r="B85" s="48" t="s">
        <v>223</v>
      </c>
      <c r="C85" s="53" t="s">
        <v>224</v>
      </c>
      <c r="D85" s="53" t="s">
        <v>137</v>
      </c>
      <c r="E85" s="6" t="n">
        <v>1953</v>
      </c>
      <c r="F85" s="6"/>
      <c r="G85" s="6" t="s">
        <v>63</v>
      </c>
      <c r="H85" s="54" t="s">
        <v>64</v>
      </c>
      <c r="I85" s="6" t="n">
        <v>4</v>
      </c>
      <c r="J85" s="49" t="n">
        <v>4</v>
      </c>
      <c r="K85" s="15" t="n">
        <v>3678</v>
      </c>
      <c r="L85" s="15" t="n">
        <v>3249</v>
      </c>
      <c r="M85" s="15" t="n">
        <v>3249</v>
      </c>
      <c r="N85" s="49" t="n">
        <v>40</v>
      </c>
      <c r="O85" s="15" t="n">
        <f aca="false">'Раздел 2'!C85</f>
        <v>1055559.14</v>
      </c>
      <c r="P85" s="15" t="n">
        <v>0</v>
      </c>
      <c r="Q85" s="15" t="n">
        <v>0</v>
      </c>
      <c r="R85" s="15" t="n">
        <f aca="false">O85</f>
        <v>1055559.14</v>
      </c>
      <c r="S85" s="55" t="n">
        <f aca="false">R85/L85</f>
        <v>324.887393044013</v>
      </c>
      <c r="T85" s="56" t="n">
        <v>3565.796</v>
      </c>
      <c r="U85" s="6" t="n">
        <v>2023</v>
      </c>
    </row>
    <row r="86" s="2" customFormat="true" ht="12.75" hidden="false" customHeight="true" outlineLevel="0" collapsed="false">
      <c r="A86" s="6" t="n">
        <f aca="false">A85+1</f>
        <v>28</v>
      </c>
      <c r="B86" s="48" t="s">
        <v>225</v>
      </c>
      <c r="C86" s="53" t="s">
        <v>226</v>
      </c>
      <c r="D86" s="53" t="s">
        <v>137</v>
      </c>
      <c r="E86" s="6" t="n">
        <v>1954</v>
      </c>
      <c r="F86" s="6"/>
      <c r="G86" s="6" t="s">
        <v>63</v>
      </c>
      <c r="H86" s="54" t="s">
        <v>64</v>
      </c>
      <c r="I86" s="6" t="n">
        <v>3</v>
      </c>
      <c r="J86" s="49" t="n">
        <v>2</v>
      </c>
      <c r="K86" s="15" t="n">
        <v>1230.34</v>
      </c>
      <c r="L86" s="15" t="n">
        <v>1148.6</v>
      </c>
      <c r="M86" s="15" t="n">
        <v>1148.6</v>
      </c>
      <c r="N86" s="49" t="n">
        <v>16</v>
      </c>
      <c r="O86" s="15" t="n">
        <f aca="false">'Раздел 2'!C86</f>
        <v>599809.21</v>
      </c>
      <c r="P86" s="15" t="n">
        <v>0</v>
      </c>
      <c r="Q86" s="15" t="n">
        <v>0</v>
      </c>
      <c r="R86" s="15" t="n">
        <f aca="false">O86</f>
        <v>599809.21</v>
      </c>
      <c r="S86" s="55" t="n">
        <f aca="false">R86/L86</f>
        <v>522.20895873237</v>
      </c>
      <c r="T86" s="56" t="n">
        <v>2923.432</v>
      </c>
      <c r="U86" s="6" t="n">
        <v>2023</v>
      </c>
    </row>
    <row r="87" s="2" customFormat="true" ht="13.35" hidden="false" customHeight="true" outlineLevel="0" collapsed="false">
      <c r="A87" s="6" t="n">
        <f aca="false">A86+1</f>
        <v>29</v>
      </c>
      <c r="B87" s="48" t="s">
        <v>227</v>
      </c>
      <c r="C87" s="53" t="s">
        <v>228</v>
      </c>
      <c r="D87" s="53" t="s">
        <v>229</v>
      </c>
      <c r="E87" s="6" t="n">
        <v>1948</v>
      </c>
      <c r="F87" s="6"/>
      <c r="G87" s="6" t="s">
        <v>63</v>
      </c>
      <c r="H87" s="48" t="s">
        <v>73</v>
      </c>
      <c r="I87" s="6" t="n">
        <v>2</v>
      </c>
      <c r="J87" s="49" t="n">
        <v>2</v>
      </c>
      <c r="K87" s="15" t="n">
        <v>661.5</v>
      </c>
      <c r="L87" s="15" t="n">
        <v>661.1</v>
      </c>
      <c r="M87" s="6" t="n">
        <v>605.8</v>
      </c>
      <c r="N87" s="49" t="n">
        <v>16</v>
      </c>
      <c r="O87" s="15" t="n">
        <f aca="false">'Раздел 2'!C87</f>
        <v>11821774.47</v>
      </c>
      <c r="P87" s="15" t="n">
        <v>0</v>
      </c>
      <c r="Q87" s="15" t="n">
        <v>0</v>
      </c>
      <c r="R87" s="15" t="n">
        <f aca="false">O87</f>
        <v>11821774.47</v>
      </c>
      <c r="S87" s="55" t="n">
        <f aca="false">R87/L87</f>
        <v>17881.9762063228</v>
      </c>
      <c r="T87" s="56" t="n">
        <v>29237.32</v>
      </c>
      <c r="U87" s="6" t="n">
        <v>2023</v>
      </c>
    </row>
    <row r="88" s="2" customFormat="true" ht="13.35" hidden="false" customHeight="true" outlineLevel="0" collapsed="false">
      <c r="A88" s="6" t="n">
        <f aca="false">A87+1</f>
        <v>30</v>
      </c>
      <c r="B88" s="48" t="s">
        <v>230</v>
      </c>
      <c r="C88" s="53" t="s">
        <v>231</v>
      </c>
      <c r="D88" s="53" t="s">
        <v>137</v>
      </c>
      <c r="E88" s="6" t="n">
        <v>1948</v>
      </c>
      <c r="F88" s="6"/>
      <c r="G88" s="6" t="s">
        <v>63</v>
      </c>
      <c r="H88" s="48" t="s">
        <v>174</v>
      </c>
      <c r="I88" s="6" t="n">
        <v>2</v>
      </c>
      <c r="J88" s="49" t="n">
        <v>4</v>
      </c>
      <c r="K88" s="15" t="n">
        <v>1009</v>
      </c>
      <c r="L88" s="15" t="n">
        <v>940.15</v>
      </c>
      <c r="M88" s="15" t="n">
        <v>0</v>
      </c>
      <c r="N88" s="49" t="n">
        <v>23</v>
      </c>
      <c r="O88" s="15" t="n">
        <f aca="false">'Раздел 2'!C88</f>
        <v>14780208.74</v>
      </c>
      <c r="P88" s="15" t="n">
        <v>0</v>
      </c>
      <c r="Q88" s="15" t="n">
        <v>0</v>
      </c>
      <c r="R88" s="15" t="n">
        <f aca="false">O88</f>
        <v>14780208.74</v>
      </c>
      <c r="S88" s="55" t="n">
        <f aca="false">R88/L88</f>
        <v>15721.1176301654</v>
      </c>
      <c r="T88" s="56" t="n">
        <v>21871.42</v>
      </c>
      <c r="U88" s="6" t="n">
        <v>2023</v>
      </c>
    </row>
    <row r="89" s="2" customFormat="true" ht="13.35" hidden="false" customHeight="true" outlineLevel="0" collapsed="false">
      <c r="A89" s="6" t="n">
        <f aca="false">A88+1</f>
        <v>31</v>
      </c>
      <c r="B89" s="48" t="s">
        <v>159</v>
      </c>
      <c r="C89" s="53" t="s">
        <v>160</v>
      </c>
      <c r="D89" s="53" t="s">
        <v>161</v>
      </c>
      <c r="E89" s="6" t="n">
        <v>1958</v>
      </c>
      <c r="F89" s="17"/>
      <c r="G89" s="6" t="s">
        <v>63</v>
      </c>
      <c r="H89" s="54" t="s">
        <v>64</v>
      </c>
      <c r="I89" s="6" t="n">
        <v>4</v>
      </c>
      <c r="J89" s="49" t="n">
        <v>5</v>
      </c>
      <c r="K89" s="15" t="n">
        <v>3822.6</v>
      </c>
      <c r="L89" s="15" t="n">
        <v>2961.8</v>
      </c>
      <c r="M89" s="15" t="n">
        <v>2961.8</v>
      </c>
      <c r="N89" s="49" t="n">
        <v>56</v>
      </c>
      <c r="O89" s="15" t="n">
        <f aca="false">'Раздел 2'!C89</f>
        <v>14387680.17</v>
      </c>
      <c r="P89" s="15" t="n">
        <v>0</v>
      </c>
      <c r="Q89" s="15" t="n">
        <v>0</v>
      </c>
      <c r="R89" s="15" t="n">
        <f aca="false">O89</f>
        <v>14387680.17</v>
      </c>
      <c r="S89" s="55" t="n">
        <f aca="false">O89/L89</f>
        <v>4857.74872374907</v>
      </c>
      <c r="T89" s="56" t="n">
        <v>7931.19</v>
      </c>
      <c r="U89" s="6" t="n">
        <v>2023</v>
      </c>
    </row>
    <row r="90" s="2" customFormat="true" ht="13.35" hidden="false" customHeight="true" outlineLevel="0" collapsed="false">
      <c r="A90" s="6" t="n">
        <f aca="false">A89+1</f>
        <v>32</v>
      </c>
      <c r="B90" s="48" t="s">
        <v>147</v>
      </c>
      <c r="C90" s="53" t="s">
        <v>148</v>
      </c>
      <c r="D90" s="53" t="s">
        <v>149</v>
      </c>
      <c r="E90" s="6" t="n">
        <v>1952</v>
      </c>
      <c r="F90" s="17"/>
      <c r="G90" s="6" t="s">
        <v>63</v>
      </c>
      <c r="H90" s="54" t="s">
        <v>64</v>
      </c>
      <c r="I90" s="6" t="n">
        <v>4</v>
      </c>
      <c r="J90" s="49" t="n">
        <v>3</v>
      </c>
      <c r="K90" s="15" t="n">
        <v>2420.4</v>
      </c>
      <c r="L90" s="15" t="n">
        <v>2165.8</v>
      </c>
      <c r="M90" s="59" t="n">
        <v>0</v>
      </c>
      <c r="N90" s="49" t="n">
        <v>41</v>
      </c>
      <c r="O90" s="15" t="n">
        <f aca="false">'Раздел 2'!C90</f>
        <v>12824686.74</v>
      </c>
      <c r="P90" s="15" t="n">
        <v>0</v>
      </c>
      <c r="Q90" s="15" t="n">
        <v>0</v>
      </c>
      <c r="R90" s="15" t="n">
        <f aca="false">O90</f>
        <v>12824686.74</v>
      </c>
      <c r="S90" s="55" t="n">
        <f aca="false">O90/L90</f>
        <v>5921.45476960015</v>
      </c>
      <c r="T90" s="56" t="n">
        <v>7931.19</v>
      </c>
      <c r="U90" s="6" t="n">
        <v>2023</v>
      </c>
    </row>
    <row r="91" s="57" customFormat="true" ht="12.75" hidden="false" customHeight="true" outlineLevel="0" collapsed="false">
      <c r="A91" s="6" t="n">
        <f aca="false">A90+1</f>
        <v>33</v>
      </c>
      <c r="B91" s="48" t="s">
        <v>232</v>
      </c>
      <c r="C91" s="53" t="s">
        <v>233</v>
      </c>
      <c r="D91" s="53" t="s">
        <v>137</v>
      </c>
      <c r="E91" s="6" t="n">
        <v>1951</v>
      </c>
      <c r="F91" s="17"/>
      <c r="G91" s="62" t="s">
        <v>63</v>
      </c>
      <c r="H91" s="54" t="s">
        <v>64</v>
      </c>
      <c r="I91" s="6" t="n">
        <v>4</v>
      </c>
      <c r="J91" s="49" t="n">
        <v>4</v>
      </c>
      <c r="K91" s="15" t="n">
        <v>3718.7</v>
      </c>
      <c r="L91" s="15" t="n">
        <v>3360.9</v>
      </c>
      <c r="M91" s="15" t="n">
        <v>2437.7</v>
      </c>
      <c r="N91" s="49" t="n">
        <v>44</v>
      </c>
      <c r="O91" s="15" t="n">
        <f aca="false">'Раздел 2'!C91</f>
        <v>13715299.98</v>
      </c>
      <c r="P91" s="15" t="n">
        <v>0</v>
      </c>
      <c r="Q91" s="15" t="n">
        <v>0</v>
      </c>
      <c r="R91" s="15" t="n">
        <f aca="false">O91</f>
        <v>13715299.98</v>
      </c>
      <c r="S91" s="55" t="n">
        <f aca="false">R91/L91</f>
        <v>4080.84143532982</v>
      </c>
      <c r="T91" s="56" t="n">
        <v>7931.19</v>
      </c>
      <c r="U91" s="6" t="n">
        <v>2023</v>
      </c>
    </row>
    <row r="92" s="2" customFormat="true" ht="13.35" hidden="false" customHeight="true" outlineLevel="0" collapsed="false">
      <c r="A92" s="6" t="n">
        <f aca="false">A91+1</f>
        <v>34</v>
      </c>
      <c r="B92" s="48" t="s">
        <v>234</v>
      </c>
      <c r="C92" s="53" t="s">
        <v>235</v>
      </c>
      <c r="D92" s="53" t="s">
        <v>137</v>
      </c>
      <c r="E92" s="6" t="n">
        <v>1933</v>
      </c>
      <c r="F92" s="17"/>
      <c r="G92" s="62" t="s">
        <v>63</v>
      </c>
      <c r="H92" s="54" t="s">
        <v>64</v>
      </c>
      <c r="I92" s="6" t="n">
        <v>5</v>
      </c>
      <c r="J92" s="49" t="n">
        <v>4</v>
      </c>
      <c r="K92" s="15" t="n">
        <v>4501.3</v>
      </c>
      <c r="L92" s="15" t="n">
        <v>3806.6</v>
      </c>
      <c r="M92" s="15" t="n">
        <v>3093</v>
      </c>
      <c r="N92" s="49" t="n">
        <v>44</v>
      </c>
      <c r="O92" s="15" t="n">
        <f aca="false">'Раздел 2'!C92</f>
        <v>13459449.33</v>
      </c>
      <c r="P92" s="15" t="n">
        <v>0</v>
      </c>
      <c r="Q92" s="15" t="n">
        <v>0</v>
      </c>
      <c r="R92" s="15" t="n">
        <f aca="false">O92</f>
        <v>13459449.33</v>
      </c>
      <c r="S92" s="55" t="n">
        <f aca="false">O92/L92</f>
        <v>3535.8191903536</v>
      </c>
      <c r="T92" s="56" t="n">
        <v>7931.19</v>
      </c>
      <c r="U92" s="6" t="n">
        <v>2023</v>
      </c>
    </row>
    <row r="93" s="57" customFormat="true" ht="12.75" hidden="false" customHeight="true" outlineLevel="0" collapsed="false">
      <c r="A93" s="6" t="n">
        <f aca="false">A92+1</f>
        <v>35</v>
      </c>
      <c r="B93" s="48" t="s">
        <v>157</v>
      </c>
      <c r="C93" s="53" t="s">
        <v>158</v>
      </c>
      <c r="D93" s="53" t="s">
        <v>137</v>
      </c>
      <c r="E93" s="6" t="s">
        <v>89</v>
      </c>
      <c r="F93" s="17"/>
      <c r="G93" s="6" t="s">
        <v>63</v>
      </c>
      <c r="H93" s="54" t="s">
        <v>64</v>
      </c>
      <c r="I93" s="6" t="n">
        <v>5</v>
      </c>
      <c r="J93" s="49" t="n">
        <v>5</v>
      </c>
      <c r="K93" s="15" t="n">
        <v>2615</v>
      </c>
      <c r="L93" s="15" t="n">
        <v>2590</v>
      </c>
      <c r="M93" s="15" t="n">
        <v>2347</v>
      </c>
      <c r="N93" s="61" t="n">
        <v>55</v>
      </c>
      <c r="O93" s="15" t="n">
        <f aca="false">'Раздел 2'!C93</f>
        <v>9319015.22</v>
      </c>
      <c r="P93" s="15" t="n">
        <v>0</v>
      </c>
      <c r="Q93" s="15" t="n">
        <v>0</v>
      </c>
      <c r="R93" s="15" t="n">
        <f aca="false">O93</f>
        <v>9319015.22</v>
      </c>
      <c r="S93" s="55" t="n">
        <f aca="false">R93/L93</f>
        <v>3598.07537451737</v>
      </c>
      <c r="T93" s="56" t="n">
        <v>7931.19</v>
      </c>
      <c r="U93" s="6" t="n">
        <v>2023</v>
      </c>
    </row>
    <row r="94" s="2" customFormat="true" ht="13.35" hidden="false" customHeight="true" outlineLevel="0" collapsed="false">
      <c r="A94" s="6" t="n">
        <f aca="false">A93+1</f>
        <v>36</v>
      </c>
      <c r="B94" s="48" t="s">
        <v>70</v>
      </c>
      <c r="C94" s="53" t="s">
        <v>71</v>
      </c>
      <c r="D94" s="53" t="s">
        <v>72</v>
      </c>
      <c r="E94" s="6" t="n">
        <v>1957</v>
      </c>
      <c r="F94" s="17"/>
      <c r="G94" s="6" t="s">
        <v>63</v>
      </c>
      <c r="H94" s="54" t="s">
        <v>73</v>
      </c>
      <c r="I94" s="6" t="n">
        <v>5</v>
      </c>
      <c r="J94" s="49" t="n">
        <v>4</v>
      </c>
      <c r="K94" s="15" t="n">
        <v>2664</v>
      </c>
      <c r="L94" s="15" t="n">
        <v>1759</v>
      </c>
      <c r="M94" s="15" t="n">
        <v>0</v>
      </c>
      <c r="N94" s="49" t="n">
        <v>40</v>
      </c>
      <c r="O94" s="15" t="n">
        <f aca="false">'Раздел 2'!C94</f>
        <v>28670855.52</v>
      </c>
      <c r="P94" s="15" t="n">
        <v>0</v>
      </c>
      <c r="Q94" s="15" t="n">
        <v>0</v>
      </c>
      <c r="R94" s="15" t="n">
        <f aca="false">O94</f>
        <v>28670855.52</v>
      </c>
      <c r="S94" s="55" t="n">
        <f aca="false">O94/L94</f>
        <v>16299.5199090392</v>
      </c>
      <c r="T94" s="56" t="n">
        <v>7931.19</v>
      </c>
      <c r="U94" s="6" t="n">
        <v>2023</v>
      </c>
    </row>
    <row r="95" s="2" customFormat="true" ht="13.35" hidden="false" customHeight="true" outlineLevel="0" collapsed="false">
      <c r="A95" s="6" t="n">
        <f aca="false">A94+1</f>
        <v>37</v>
      </c>
      <c r="B95" s="48" t="s">
        <v>90</v>
      </c>
      <c r="C95" s="53" t="s">
        <v>91</v>
      </c>
      <c r="D95" s="53" t="s">
        <v>92</v>
      </c>
      <c r="E95" s="6" t="n">
        <v>1952</v>
      </c>
      <c r="F95" s="17"/>
      <c r="G95" s="6" t="s">
        <v>63</v>
      </c>
      <c r="H95" s="54" t="s">
        <v>64</v>
      </c>
      <c r="I95" s="6" t="n">
        <v>5</v>
      </c>
      <c r="J95" s="49" t="n">
        <v>3</v>
      </c>
      <c r="K95" s="15" t="n">
        <v>3825</v>
      </c>
      <c r="L95" s="15" t="n">
        <v>2718.8</v>
      </c>
      <c r="M95" s="15" t="n">
        <v>2718.8</v>
      </c>
      <c r="N95" s="61" t="n">
        <v>48</v>
      </c>
      <c r="O95" s="15" t="n">
        <f aca="false">'Раздел 2'!C95</f>
        <v>12755909.37</v>
      </c>
      <c r="P95" s="15" t="n">
        <v>0</v>
      </c>
      <c r="Q95" s="15" t="n">
        <v>0</v>
      </c>
      <c r="R95" s="15" t="n">
        <f aca="false">O95</f>
        <v>12755909.37</v>
      </c>
      <c r="S95" s="55" t="n">
        <f aca="false">R95/L95</f>
        <v>4691.7424488745</v>
      </c>
      <c r="T95" s="56" t="n">
        <v>9023.31</v>
      </c>
      <c r="U95" s="6" t="n">
        <v>2023</v>
      </c>
    </row>
    <row r="96" s="2" customFormat="true" ht="13.35" hidden="false" customHeight="true" outlineLevel="0" collapsed="false">
      <c r="A96" s="6" t="n">
        <f aca="false">A95+1</f>
        <v>38</v>
      </c>
      <c r="B96" s="67" t="s">
        <v>236</v>
      </c>
      <c r="C96" s="53" t="s">
        <v>237</v>
      </c>
      <c r="D96" s="53" t="s">
        <v>229</v>
      </c>
      <c r="E96" s="68" t="n">
        <v>1957</v>
      </c>
      <c r="F96" s="17"/>
      <c r="G96" s="69" t="s">
        <v>63</v>
      </c>
      <c r="H96" s="54" t="s">
        <v>64</v>
      </c>
      <c r="I96" s="70" t="n">
        <v>3</v>
      </c>
      <c r="J96" s="70" t="n">
        <v>2</v>
      </c>
      <c r="K96" s="69" t="n">
        <v>1623.4</v>
      </c>
      <c r="L96" s="69" t="n">
        <v>1070.5</v>
      </c>
      <c r="M96" s="70" t="n">
        <v>996.4</v>
      </c>
      <c r="N96" s="70" t="n">
        <v>20</v>
      </c>
      <c r="O96" s="15" t="n">
        <f aca="false">'Раздел 2'!C96</f>
        <v>11286431.8944432</v>
      </c>
      <c r="P96" s="15" t="n">
        <v>0</v>
      </c>
      <c r="Q96" s="15" t="n">
        <v>0</v>
      </c>
      <c r="R96" s="15" t="n">
        <f aca="false">O96</f>
        <v>11286431.8944432</v>
      </c>
      <c r="S96" s="55" t="n">
        <f aca="false">R96/L96</f>
        <v>10543.1404899049</v>
      </c>
      <c r="T96" s="56" t="n">
        <v>27951.53</v>
      </c>
      <c r="U96" s="6" t="n">
        <v>2023</v>
      </c>
    </row>
    <row r="97" s="2" customFormat="true" ht="13.35" hidden="false" customHeight="true" outlineLevel="0" collapsed="false">
      <c r="A97" s="6" t="n">
        <f aca="false">A96+1</f>
        <v>39</v>
      </c>
      <c r="B97" s="67" t="s">
        <v>109</v>
      </c>
      <c r="C97" s="53" t="s">
        <v>110</v>
      </c>
      <c r="D97" s="53" t="s">
        <v>72</v>
      </c>
      <c r="E97" s="68" t="n">
        <v>1950</v>
      </c>
      <c r="F97" s="17"/>
      <c r="G97" s="69" t="s">
        <v>63</v>
      </c>
      <c r="H97" s="54" t="s">
        <v>64</v>
      </c>
      <c r="I97" s="70" t="n">
        <v>3</v>
      </c>
      <c r="J97" s="70" t="n">
        <v>2</v>
      </c>
      <c r="K97" s="69" t="n">
        <v>1070.5</v>
      </c>
      <c r="L97" s="69" t="n">
        <v>908.3</v>
      </c>
      <c r="M97" s="70" t="n">
        <v>0</v>
      </c>
      <c r="N97" s="70" t="n">
        <v>18</v>
      </c>
      <c r="O97" s="15" t="n">
        <f aca="false">'Раздел 2'!C97</f>
        <v>11482877.14</v>
      </c>
      <c r="P97" s="15" t="n">
        <v>0</v>
      </c>
      <c r="Q97" s="15" t="n">
        <v>0</v>
      </c>
      <c r="R97" s="15" t="n">
        <f aca="false">O97</f>
        <v>11482877.14</v>
      </c>
      <c r="S97" s="55" t="n">
        <f aca="false">R97/L97</f>
        <v>12642.1635362766</v>
      </c>
      <c r="T97" s="56" t="n">
        <v>26550.59</v>
      </c>
      <c r="U97" s="6" t="n">
        <v>2023</v>
      </c>
    </row>
    <row r="98" s="2" customFormat="true" ht="13.35" hidden="false" customHeight="true" outlineLevel="0" collapsed="false">
      <c r="A98" s="6" t="n">
        <f aca="false">A97+1</f>
        <v>40</v>
      </c>
      <c r="B98" s="48" t="s">
        <v>238</v>
      </c>
      <c r="C98" s="53" t="s">
        <v>239</v>
      </c>
      <c r="D98" s="53" t="s">
        <v>149</v>
      </c>
      <c r="E98" s="68" t="n">
        <v>1959</v>
      </c>
      <c r="F98" s="17"/>
      <c r="G98" s="69" t="s">
        <v>63</v>
      </c>
      <c r="H98" s="54" t="s">
        <v>64</v>
      </c>
      <c r="I98" s="70" t="n">
        <v>5</v>
      </c>
      <c r="J98" s="70" t="n">
        <v>5</v>
      </c>
      <c r="K98" s="69" t="n">
        <v>4712.7</v>
      </c>
      <c r="L98" s="69" t="n">
        <v>2682</v>
      </c>
      <c r="M98" s="70" t="n">
        <v>0</v>
      </c>
      <c r="N98" s="70" t="n">
        <v>78</v>
      </c>
      <c r="O98" s="15" t="n">
        <f aca="false">'Раздел 2'!C98</f>
        <v>842362.56</v>
      </c>
      <c r="P98" s="15" t="n">
        <v>0</v>
      </c>
      <c r="Q98" s="15" t="n">
        <v>0</v>
      </c>
      <c r="R98" s="15" t="n">
        <f aca="false">O98</f>
        <v>842362.56</v>
      </c>
      <c r="S98" s="55" t="n">
        <f aca="false">R98/L98</f>
        <v>314.08</v>
      </c>
      <c r="T98" s="71" t="n">
        <v>29000.27</v>
      </c>
      <c r="U98" s="6" t="n">
        <v>2023</v>
      </c>
    </row>
    <row r="99" s="2" customFormat="true" ht="13.35" hidden="false" customHeight="true" outlineLevel="0" collapsed="false">
      <c r="A99" s="6" t="n">
        <f aca="false">A98+1</f>
        <v>41</v>
      </c>
      <c r="B99" s="48" t="s">
        <v>240</v>
      </c>
      <c r="C99" s="53" t="s">
        <v>241</v>
      </c>
      <c r="D99" s="53" t="s">
        <v>229</v>
      </c>
      <c r="E99" s="68" t="n">
        <v>1956</v>
      </c>
      <c r="F99" s="17"/>
      <c r="G99" s="6" t="s">
        <v>63</v>
      </c>
      <c r="H99" s="54" t="s">
        <v>64</v>
      </c>
      <c r="I99" s="70" t="n">
        <v>2</v>
      </c>
      <c r="J99" s="70" t="n">
        <v>2</v>
      </c>
      <c r="K99" s="69" t="n">
        <v>722</v>
      </c>
      <c r="L99" s="69" t="n">
        <v>720.5</v>
      </c>
      <c r="M99" s="15" t="n">
        <v>0</v>
      </c>
      <c r="N99" s="70" t="n">
        <v>12</v>
      </c>
      <c r="O99" s="15" t="n">
        <f aca="false">'Раздел 2'!C99</f>
        <v>86446.25</v>
      </c>
      <c r="P99" s="15" t="n">
        <v>0</v>
      </c>
      <c r="Q99" s="15" t="n">
        <v>0</v>
      </c>
      <c r="R99" s="15" t="n">
        <f aca="false">O99</f>
        <v>86446.25</v>
      </c>
      <c r="S99" s="55" t="n">
        <f aca="false">R99/L99</f>
        <v>119.980916030534</v>
      </c>
      <c r="T99" s="56" t="n">
        <v>10477.1</v>
      </c>
      <c r="U99" s="6" t="n">
        <v>2023</v>
      </c>
    </row>
    <row r="100" s="2" customFormat="true" ht="13.35" hidden="false" customHeight="true" outlineLevel="0" collapsed="false">
      <c r="A100" s="6" t="n">
        <f aca="false">A99+1</f>
        <v>42</v>
      </c>
      <c r="B100" s="48" t="s">
        <v>242</v>
      </c>
      <c r="C100" s="53" t="s">
        <v>243</v>
      </c>
      <c r="D100" s="53" t="s">
        <v>62</v>
      </c>
      <c r="E100" s="68" t="n">
        <v>1964</v>
      </c>
      <c r="F100" s="17"/>
      <c r="G100" s="6" t="s">
        <v>63</v>
      </c>
      <c r="H100" s="48" t="s">
        <v>69</v>
      </c>
      <c r="I100" s="70" t="n">
        <v>5</v>
      </c>
      <c r="J100" s="70" t="n">
        <v>3</v>
      </c>
      <c r="K100" s="69" t="n">
        <v>2293.68</v>
      </c>
      <c r="L100" s="69" t="n">
        <v>1727.3</v>
      </c>
      <c r="M100" s="15" t="n">
        <v>0</v>
      </c>
      <c r="N100" s="70" t="n">
        <v>41</v>
      </c>
      <c r="O100" s="15" t="n">
        <f aca="false">'Раздел 2'!C100</f>
        <v>554584.76</v>
      </c>
      <c r="P100" s="15" t="n">
        <v>0</v>
      </c>
      <c r="Q100" s="15" t="n">
        <v>0</v>
      </c>
      <c r="R100" s="15" t="n">
        <f aca="false">O100</f>
        <v>554584.76</v>
      </c>
      <c r="S100" s="55" t="n">
        <f aca="false">R100/L100</f>
        <v>321.070317837087</v>
      </c>
      <c r="T100" s="56" t="n">
        <v>10477.1</v>
      </c>
      <c r="U100" s="6" t="n">
        <v>2023</v>
      </c>
    </row>
    <row r="101" s="2" customFormat="true" ht="13.35" hidden="false" customHeight="true" outlineLevel="0" collapsed="false">
      <c r="A101" s="6" t="n">
        <f aca="false">A100+1</f>
        <v>43</v>
      </c>
      <c r="B101" s="48" t="s">
        <v>244</v>
      </c>
      <c r="C101" s="53" t="s">
        <v>245</v>
      </c>
      <c r="D101" s="53" t="s">
        <v>72</v>
      </c>
      <c r="E101" s="68" t="s">
        <v>246</v>
      </c>
      <c r="F101" s="17"/>
      <c r="G101" s="6" t="s">
        <v>63</v>
      </c>
      <c r="H101" s="48" t="s">
        <v>69</v>
      </c>
      <c r="I101" s="6" t="n">
        <v>3</v>
      </c>
      <c r="J101" s="6" t="n">
        <v>2</v>
      </c>
      <c r="K101" s="15" t="n">
        <v>1796.37</v>
      </c>
      <c r="L101" s="15" t="n">
        <v>1152.6</v>
      </c>
      <c r="M101" s="15" t="n">
        <v>46.1</v>
      </c>
      <c r="N101" s="6" t="n">
        <v>26</v>
      </c>
      <c r="O101" s="15" t="n">
        <f aca="false">'Раздел 2'!C101</f>
        <v>1900428.25</v>
      </c>
      <c r="P101" s="15" t="n">
        <v>0</v>
      </c>
      <c r="Q101" s="15" t="n">
        <v>0</v>
      </c>
      <c r="R101" s="15" t="n">
        <f aca="false">O101</f>
        <v>1900428.25</v>
      </c>
      <c r="S101" s="55" t="n">
        <f aca="false">R101/L101</f>
        <v>1648.81854069061</v>
      </c>
      <c r="T101" s="55" t="n">
        <v>10477.1</v>
      </c>
      <c r="U101" s="6" t="n">
        <v>2023</v>
      </c>
    </row>
    <row r="102" s="2" customFormat="true" ht="13.35" hidden="false" customHeight="true" outlineLevel="0" collapsed="false">
      <c r="A102" s="6" t="n">
        <f aca="false">A101+1</f>
        <v>44</v>
      </c>
      <c r="B102" s="48" t="s">
        <v>247</v>
      </c>
      <c r="C102" s="53" t="s">
        <v>248</v>
      </c>
      <c r="D102" s="53" t="s">
        <v>62</v>
      </c>
      <c r="E102" s="68" t="s">
        <v>249</v>
      </c>
      <c r="F102" s="17"/>
      <c r="G102" s="6" t="s">
        <v>63</v>
      </c>
      <c r="H102" s="54" t="s">
        <v>64</v>
      </c>
      <c r="I102" s="6" t="n">
        <v>3</v>
      </c>
      <c r="J102" s="49" t="n">
        <v>2</v>
      </c>
      <c r="K102" s="15" t="n">
        <v>1333.8</v>
      </c>
      <c r="L102" s="15" t="n">
        <v>461.2</v>
      </c>
      <c r="M102" s="6" t="n">
        <v>80.9</v>
      </c>
      <c r="N102" s="49" t="n">
        <v>25</v>
      </c>
      <c r="O102" s="15" t="n">
        <f aca="false">'Раздел 2'!C102</f>
        <v>566179.12</v>
      </c>
      <c r="P102" s="15" t="n">
        <v>0</v>
      </c>
      <c r="Q102" s="15" t="n">
        <v>0</v>
      </c>
      <c r="R102" s="15" t="n">
        <f aca="false">O102</f>
        <v>566179.12</v>
      </c>
      <c r="S102" s="55" t="n">
        <f aca="false">R102/L102</f>
        <v>1227.62168256722</v>
      </c>
      <c r="T102" s="55" t="n">
        <v>10477.1</v>
      </c>
      <c r="U102" s="6" t="n">
        <v>2023</v>
      </c>
    </row>
    <row r="103" s="2" customFormat="true" ht="13.35" hidden="false" customHeight="true" outlineLevel="0" collapsed="false">
      <c r="A103" s="6" t="n">
        <f aca="false">A102+1</f>
        <v>45</v>
      </c>
      <c r="B103" s="48" t="s">
        <v>250</v>
      </c>
      <c r="C103" s="53" t="s">
        <v>251</v>
      </c>
      <c r="D103" s="53" t="s">
        <v>137</v>
      </c>
      <c r="E103" s="68" t="n">
        <v>1958</v>
      </c>
      <c r="F103" s="17"/>
      <c r="G103" s="6" t="s">
        <v>63</v>
      </c>
      <c r="H103" s="54" t="s">
        <v>64</v>
      </c>
      <c r="I103" s="6" t="n">
        <v>5</v>
      </c>
      <c r="J103" s="49" t="n">
        <v>2</v>
      </c>
      <c r="K103" s="15" t="n">
        <v>5081</v>
      </c>
      <c r="L103" s="15" t="n">
        <v>3371</v>
      </c>
      <c r="M103" s="6" t="n">
        <v>2793.5</v>
      </c>
      <c r="N103" s="49" t="n">
        <v>60</v>
      </c>
      <c r="O103" s="15" t="n">
        <f aca="false">'Раздел 2'!C103</f>
        <v>111436</v>
      </c>
      <c r="P103" s="15" t="n">
        <v>0</v>
      </c>
      <c r="Q103" s="15" t="n">
        <v>0</v>
      </c>
      <c r="R103" s="15" t="n">
        <f aca="false">O103</f>
        <v>111436</v>
      </c>
      <c r="S103" s="55" t="n">
        <f aca="false">R103/L103</f>
        <v>33.0572530406408</v>
      </c>
      <c r="T103" s="55" t="n">
        <v>10477.1</v>
      </c>
      <c r="U103" s="6" t="n">
        <v>2023</v>
      </c>
    </row>
    <row r="104" s="2" customFormat="true" ht="13.35" hidden="false" customHeight="true" outlineLevel="0" collapsed="false">
      <c r="A104" s="6" t="n">
        <f aca="false">A103+1</f>
        <v>46</v>
      </c>
      <c r="B104" s="48" t="s">
        <v>252</v>
      </c>
      <c r="C104" s="53" t="s">
        <v>253</v>
      </c>
      <c r="D104" s="53" t="s">
        <v>72</v>
      </c>
      <c r="E104" s="6" t="s">
        <v>182</v>
      </c>
      <c r="F104" s="17"/>
      <c r="G104" s="6" t="s">
        <v>63</v>
      </c>
      <c r="H104" s="54" t="s">
        <v>64</v>
      </c>
      <c r="I104" s="6" t="n">
        <v>3</v>
      </c>
      <c r="J104" s="49" t="n">
        <v>2</v>
      </c>
      <c r="K104" s="15" t="n">
        <v>2185</v>
      </c>
      <c r="L104" s="15" t="n">
        <v>1745</v>
      </c>
      <c r="M104" s="6" t="n">
        <v>45.2</v>
      </c>
      <c r="N104" s="49" t="n">
        <v>30</v>
      </c>
      <c r="O104" s="15" t="n">
        <f aca="false">'Раздел 2'!C104</f>
        <v>154217.63</v>
      </c>
      <c r="P104" s="15" t="n">
        <v>0</v>
      </c>
      <c r="Q104" s="15" t="n">
        <v>0</v>
      </c>
      <c r="R104" s="15" t="n">
        <f aca="false">O104</f>
        <v>154217.63</v>
      </c>
      <c r="S104" s="55" t="n">
        <f aca="false">R104/L104</f>
        <v>88.3768653295129</v>
      </c>
      <c r="T104" s="55" t="n">
        <v>10477.1</v>
      </c>
      <c r="U104" s="6" t="n">
        <v>2023</v>
      </c>
    </row>
    <row r="105" s="2" customFormat="true" ht="13.35" hidden="false" customHeight="true" outlineLevel="0" collapsed="false">
      <c r="A105" s="6" t="n">
        <f aca="false">A104+1</f>
        <v>47</v>
      </c>
      <c r="B105" s="48" t="s">
        <v>254</v>
      </c>
      <c r="C105" s="53" t="s">
        <v>255</v>
      </c>
      <c r="D105" s="53" t="s">
        <v>62</v>
      </c>
      <c r="E105" s="68" t="n">
        <v>1963</v>
      </c>
      <c r="F105" s="17"/>
      <c r="G105" s="6" t="s">
        <v>63</v>
      </c>
      <c r="H105" s="54" t="s">
        <v>64</v>
      </c>
      <c r="I105" s="6" t="n">
        <v>4</v>
      </c>
      <c r="J105" s="49" t="n">
        <v>2</v>
      </c>
      <c r="K105" s="15" t="n">
        <v>1374</v>
      </c>
      <c r="L105" s="15" t="n">
        <v>1278</v>
      </c>
      <c r="M105" s="6" t="n">
        <v>1106.6</v>
      </c>
      <c r="N105" s="49" t="n">
        <v>31</v>
      </c>
      <c r="O105" s="15" t="n">
        <f aca="false">'Раздел 2'!C105</f>
        <v>154217.63</v>
      </c>
      <c r="P105" s="15" t="n">
        <v>0</v>
      </c>
      <c r="Q105" s="15" t="n">
        <v>0</v>
      </c>
      <c r="R105" s="15" t="n">
        <f aca="false">O105</f>
        <v>154217.63</v>
      </c>
      <c r="S105" s="55" t="n">
        <f aca="false">R105/L105</f>
        <v>120.67107198748</v>
      </c>
      <c r="T105" s="55" t="n">
        <v>10477.1</v>
      </c>
      <c r="U105" s="6" t="n">
        <v>2023</v>
      </c>
    </row>
    <row r="106" s="2" customFormat="true" ht="13.35" hidden="false" customHeight="true" outlineLevel="0" collapsed="false">
      <c r="A106" s="6" t="n">
        <f aca="false">A105+1</f>
        <v>48</v>
      </c>
      <c r="B106" s="48" t="s">
        <v>256</v>
      </c>
      <c r="C106" s="53" t="s">
        <v>257</v>
      </c>
      <c r="D106" s="53" t="s">
        <v>62</v>
      </c>
      <c r="E106" s="68" t="s">
        <v>113</v>
      </c>
      <c r="F106" s="17"/>
      <c r="G106" s="6" t="s">
        <v>63</v>
      </c>
      <c r="H106" s="54" t="s">
        <v>64</v>
      </c>
      <c r="I106" s="6" t="n">
        <v>4</v>
      </c>
      <c r="J106" s="49" t="n">
        <v>2</v>
      </c>
      <c r="K106" s="15" t="n">
        <v>2215.1</v>
      </c>
      <c r="L106" s="15" t="n">
        <v>1154.84</v>
      </c>
      <c r="M106" s="6" t="n">
        <v>1039.67</v>
      </c>
      <c r="N106" s="49" t="n">
        <v>19</v>
      </c>
      <c r="O106" s="15" t="n">
        <f aca="false">'Раздел 2'!C106</f>
        <v>1331718.1</v>
      </c>
      <c r="P106" s="15" t="n">
        <v>0</v>
      </c>
      <c r="Q106" s="15" t="n">
        <v>0</v>
      </c>
      <c r="R106" s="15" t="n">
        <f aca="false">O106</f>
        <v>1331718.1</v>
      </c>
      <c r="S106" s="55" t="n">
        <f aca="false">R106/L106</f>
        <v>1153.16242942745</v>
      </c>
      <c r="T106" s="55" t="n">
        <v>10477.1</v>
      </c>
      <c r="U106" s="6" t="n">
        <v>2023</v>
      </c>
    </row>
    <row r="107" s="2" customFormat="true" ht="13.35" hidden="false" customHeight="true" outlineLevel="0" collapsed="false">
      <c r="A107" s="6" t="n">
        <f aca="false">A106+1</f>
        <v>49</v>
      </c>
      <c r="B107" s="48" t="s">
        <v>138</v>
      </c>
      <c r="C107" s="53" t="s">
        <v>139</v>
      </c>
      <c r="D107" s="53" t="s">
        <v>72</v>
      </c>
      <c r="E107" s="68" t="n">
        <v>1956</v>
      </c>
      <c r="F107" s="17"/>
      <c r="G107" s="6" t="s">
        <v>63</v>
      </c>
      <c r="H107" s="54" t="s">
        <v>64</v>
      </c>
      <c r="I107" s="6" t="n">
        <v>3</v>
      </c>
      <c r="J107" s="49" t="n">
        <v>3</v>
      </c>
      <c r="K107" s="15" t="n">
        <v>1654.38</v>
      </c>
      <c r="L107" s="15" t="n">
        <v>1073.2</v>
      </c>
      <c r="M107" s="6" t="n">
        <v>836.3</v>
      </c>
      <c r="N107" s="49" t="n">
        <v>22</v>
      </c>
      <c r="O107" s="15" t="n">
        <f aca="false">'Раздел 2'!C107</f>
        <v>1316904.7</v>
      </c>
      <c r="P107" s="15" t="n">
        <v>0</v>
      </c>
      <c r="Q107" s="15" t="n">
        <v>0</v>
      </c>
      <c r="R107" s="15" t="n">
        <f aca="false">O107</f>
        <v>1316904.7</v>
      </c>
      <c r="S107" s="55" t="n">
        <f aca="false">R107/L107</f>
        <v>1227.08227730153</v>
      </c>
      <c r="T107" s="55" t="n">
        <v>10479.1</v>
      </c>
      <c r="U107" s="6" t="n">
        <v>2023</v>
      </c>
    </row>
    <row r="108" s="2" customFormat="true" ht="13.35" hidden="false" customHeight="true" outlineLevel="0" collapsed="false">
      <c r="A108" s="6" t="n">
        <f aca="false">A107+1</f>
        <v>50</v>
      </c>
      <c r="B108" s="48" t="s">
        <v>258</v>
      </c>
      <c r="C108" s="53" t="s">
        <v>259</v>
      </c>
      <c r="D108" s="53" t="s">
        <v>62</v>
      </c>
      <c r="E108" s="68" t="n">
        <v>1968</v>
      </c>
      <c r="F108" s="17"/>
      <c r="G108" s="6" t="s">
        <v>63</v>
      </c>
      <c r="H108" s="54" t="s">
        <v>64</v>
      </c>
      <c r="I108" s="6" t="n">
        <v>5</v>
      </c>
      <c r="J108" s="49" t="n">
        <v>4</v>
      </c>
      <c r="K108" s="15" t="n">
        <v>3547</v>
      </c>
      <c r="L108" s="15" t="n">
        <v>3335</v>
      </c>
      <c r="M108" s="6" t="n">
        <v>0</v>
      </c>
      <c r="N108" s="49" t="n">
        <v>71</v>
      </c>
      <c r="O108" s="15" t="n">
        <f aca="false">'Раздел 2'!C108</f>
        <v>169445.6</v>
      </c>
      <c r="P108" s="15" t="n">
        <v>0</v>
      </c>
      <c r="Q108" s="15" t="n">
        <v>0</v>
      </c>
      <c r="R108" s="15" t="n">
        <f aca="false">O108</f>
        <v>169445.6</v>
      </c>
      <c r="S108" s="55" t="n">
        <f aca="false">R108/L108</f>
        <v>50.808275862069</v>
      </c>
      <c r="T108" s="55" t="n">
        <v>10477.1</v>
      </c>
      <c r="U108" s="6" t="n">
        <v>2023</v>
      </c>
    </row>
    <row r="109" s="2" customFormat="true" ht="13.35" hidden="false" customHeight="true" outlineLevel="0" collapsed="false">
      <c r="A109" s="6" t="n">
        <f aca="false">A108+1</f>
        <v>51</v>
      </c>
      <c r="B109" s="48" t="s">
        <v>260</v>
      </c>
      <c r="C109" s="53" t="s">
        <v>261</v>
      </c>
      <c r="D109" s="53" t="s">
        <v>62</v>
      </c>
      <c r="E109" s="68" t="n">
        <v>1961</v>
      </c>
      <c r="F109" s="17"/>
      <c r="G109" s="6" t="s">
        <v>63</v>
      </c>
      <c r="H109" s="54" t="s">
        <v>64</v>
      </c>
      <c r="I109" s="6" t="n">
        <v>5</v>
      </c>
      <c r="J109" s="49" t="n">
        <v>2</v>
      </c>
      <c r="K109" s="15" t="n">
        <v>1735.9</v>
      </c>
      <c r="L109" s="15" t="n">
        <v>1735.9</v>
      </c>
      <c r="M109" s="6" t="n">
        <v>962.4</v>
      </c>
      <c r="N109" s="49" t="n">
        <v>26</v>
      </c>
      <c r="O109" s="15" t="n">
        <f aca="false">'Раздел 2'!C109</f>
        <v>169445.6</v>
      </c>
      <c r="P109" s="15" t="n">
        <v>0</v>
      </c>
      <c r="Q109" s="15" t="n">
        <v>0</v>
      </c>
      <c r="R109" s="15" t="n">
        <f aca="false">O109</f>
        <v>169445.6</v>
      </c>
      <c r="S109" s="55" t="n">
        <f aca="false">R109/L109</f>
        <v>97.6125352842906</v>
      </c>
      <c r="T109" s="55" t="n">
        <v>10477.1</v>
      </c>
      <c r="U109" s="6" t="n">
        <v>2023</v>
      </c>
    </row>
    <row r="110" s="2" customFormat="true" ht="13.35" hidden="false" customHeight="true" outlineLevel="0" collapsed="false">
      <c r="A110" s="6" t="n">
        <f aca="false">A109+1</f>
        <v>52</v>
      </c>
      <c r="B110" s="48" t="s">
        <v>262</v>
      </c>
      <c r="C110" s="53" t="s">
        <v>263</v>
      </c>
      <c r="D110" s="53" t="s">
        <v>62</v>
      </c>
      <c r="E110" s="68" t="n">
        <v>1955</v>
      </c>
      <c r="F110" s="17"/>
      <c r="G110" s="6" t="s">
        <v>63</v>
      </c>
      <c r="H110" s="54" t="s">
        <v>64</v>
      </c>
      <c r="I110" s="6" t="n">
        <v>4</v>
      </c>
      <c r="J110" s="49" t="n">
        <v>3</v>
      </c>
      <c r="K110" s="15" t="n">
        <v>3605.1</v>
      </c>
      <c r="L110" s="15" t="n">
        <v>2358.9</v>
      </c>
      <c r="M110" s="6" t="n">
        <v>0</v>
      </c>
      <c r="N110" s="49" t="n">
        <v>28</v>
      </c>
      <c r="O110" s="15" t="n">
        <f aca="false">'Раздел 2'!C110</f>
        <v>169445.6</v>
      </c>
      <c r="P110" s="15" t="n">
        <v>0</v>
      </c>
      <c r="Q110" s="15" t="n">
        <v>0</v>
      </c>
      <c r="R110" s="15" t="n">
        <f aca="false">O110</f>
        <v>169445.6</v>
      </c>
      <c r="S110" s="55" t="n">
        <f aca="false">R110/L110</f>
        <v>71.8324642842003</v>
      </c>
      <c r="T110" s="55" t="n">
        <v>10477.1</v>
      </c>
      <c r="U110" s="6" t="n">
        <v>2023</v>
      </c>
    </row>
    <row r="111" s="2" customFormat="true" ht="13.35" hidden="false" customHeight="true" outlineLevel="0" collapsed="false">
      <c r="A111" s="6" t="n">
        <f aca="false">A110+1</f>
        <v>53</v>
      </c>
      <c r="B111" s="48" t="s">
        <v>264</v>
      </c>
      <c r="C111" s="53" t="s">
        <v>265</v>
      </c>
      <c r="D111" s="53" t="s">
        <v>137</v>
      </c>
      <c r="E111" s="6" t="n">
        <v>1960</v>
      </c>
      <c r="F111" s="17"/>
      <c r="G111" s="6" t="s">
        <v>63</v>
      </c>
      <c r="H111" s="54" t="s">
        <v>64</v>
      </c>
      <c r="I111" s="6" t="n">
        <v>3</v>
      </c>
      <c r="J111" s="49" t="n">
        <v>2</v>
      </c>
      <c r="K111" s="15" t="n">
        <v>1485.36</v>
      </c>
      <c r="L111" s="15" t="n">
        <v>964.5</v>
      </c>
      <c r="M111" s="15" t="n">
        <v>887</v>
      </c>
      <c r="N111" s="49" t="n">
        <v>23</v>
      </c>
      <c r="O111" s="15" t="n">
        <f aca="false">'Раздел 2'!C111</f>
        <v>965172.56</v>
      </c>
      <c r="P111" s="15" t="n">
        <v>0</v>
      </c>
      <c r="Q111" s="15" t="n">
        <v>0</v>
      </c>
      <c r="R111" s="15" t="n">
        <f aca="false">O111</f>
        <v>965172.56</v>
      </c>
      <c r="S111" s="72" t="n">
        <f aca="false">R111/L111</f>
        <v>1000.69731467081</v>
      </c>
      <c r="T111" s="55" t="n">
        <v>10477.1</v>
      </c>
      <c r="U111" s="6" t="n">
        <v>2023</v>
      </c>
    </row>
    <row r="112" s="2" customFormat="true" ht="13.35" hidden="false" customHeight="true" outlineLevel="0" collapsed="false">
      <c r="A112" s="6" t="n">
        <f aca="false">A111+1</f>
        <v>54</v>
      </c>
      <c r="B112" s="48" t="s">
        <v>266</v>
      </c>
      <c r="C112" s="53" t="s">
        <v>267</v>
      </c>
      <c r="D112" s="53" t="s">
        <v>72</v>
      </c>
      <c r="E112" s="68" t="s">
        <v>268</v>
      </c>
      <c r="F112" s="17"/>
      <c r="G112" s="6" t="s">
        <v>63</v>
      </c>
      <c r="H112" s="54" t="s">
        <v>64</v>
      </c>
      <c r="I112" s="6" t="n">
        <v>4</v>
      </c>
      <c r="J112" s="49" t="n">
        <v>4</v>
      </c>
      <c r="K112" s="15" t="n">
        <v>2569.4</v>
      </c>
      <c r="L112" s="15" t="n">
        <v>1394.35</v>
      </c>
      <c r="M112" s="15" t="n">
        <v>2388.3</v>
      </c>
      <c r="N112" s="49" t="n">
        <v>36</v>
      </c>
      <c r="O112" s="15" t="n">
        <f aca="false">'Раздел 2'!C112</f>
        <v>745353.58</v>
      </c>
      <c r="P112" s="15" t="n">
        <v>0</v>
      </c>
      <c r="Q112" s="15" t="n">
        <v>0</v>
      </c>
      <c r="R112" s="15" t="n">
        <f aca="false">O112</f>
        <v>745353.58</v>
      </c>
      <c r="S112" s="55" t="n">
        <f aca="false">R112/L112</f>
        <v>534.552716319432</v>
      </c>
      <c r="T112" s="55" t="n">
        <v>10477.1</v>
      </c>
      <c r="U112" s="6" t="n">
        <v>2023</v>
      </c>
    </row>
    <row r="113" s="66" customFormat="true" ht="13.35" hidden="false" customHeight="true" outlineLevel="0" collapsed="false">
      <c r="A113" s="28" t="s">
        <v>269</v>
      </c>
      <c r="B113" s="28"/>
      <c r="C113" s="73"/>
      <c r="D113" s="73"/>
      <c r="E113" s="30" t="n">
        <v>54</v>
      </c>
      <c r="F113" s="30"/>
      <c r="G113" s="30"/>
      <c r="H113" s="28"/>
      <c r="I113" s="30"/>
      <c r="J113" s="31"/>
      <c r="K113" s="33" t="n">
        <f aca="false">SUM(K59:K112)</f>
        <v>110999.37</v>
      </c>
      <c r="L113" s="33" t="n">
        <f aca="false">SUM(L59:L112)</f>
        <v>89767.16</v>
      </c>
      <c r="M113" s="33" t="n">
        <f aca="false">SUM(M59:M112)</f>
        <v>51295.74</v>
      </c>
      <c r="N113" s="33" t="n">
        <f aca="false">SUM(N59:N112)</f>
        <v>1787</v>
      </c>
      <c r="O113" s="33" t="n">
        <f aca="false">SUM(O59:O112)</f>
        <v>183561159.87261</v>
      </c>
      <c r="P113" s="33" t="n">
        <f aca="false">SUM(P59:P112)</f>
        <v>0</v>
      </c>
      <c r="Q113" s="33" t="n">
        <f aca="false">SUM(Q59:Q112)</f>
        <v>0</v>
      </c>
      <c r="R113" s="33" t="n">
        <f aca="false">SUM(R59:R112)</f>
        <v>183561159.87261</v>
      </c>
      <c r="S113" s="64"/>
      <c r="T113" s="65"/>
      <c r="U113" s="30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</row>
    <row r="114" s="57" customFormat="true" ht="13.35" hidden="false" customHeight="true" outlineLevel="0" collapsed="false">
      <c r="A114" s="6" t="n">
        <v>1</v>
      </c>
      <c r="B114" s="63" t="s">
        <v>270</v>
      </c>
      <c r="C114" s="53" t="s">
        <v>271</v>
      </c>
      <c r="D114" s="53" t="s">
        <v>161</v>
      </c>
      <c r="E114" s="6" t="n">
        <v>1969</v>
      </c>
      <c r="F114" s="17"/>
      <c r="G114" s="17" t="s">
        <v>52</v>
      </c>
      <c r="H114" s="48" t="s">
        <v>69</v>
      </c>
      <c r="I114" s="6" t="n">
        <v>5</v>
      </c>
      <c r="J114" s="49" t="n">
        <v>8</v>
      </c>
      <c r="K114" s="15" t="n">
        <v>8998</v>
      </c>
      <c r="L114" s="15" t="n">
        <v>7242</v>
      </c>
      <c r="M114" s="15" t="n">
        <v>0</v>
      </c>
      <c r="N114" s="49" t="n">
        <v>121</v>
      </c>
      <c r="O114" s="15" t="n">
        <f aca="false">'Раздел 2'!C114</f>
        <v>5002083</v>
      </c>
      <c r="P114" s="15" t="n">
        <v>0</v>
      </c>
      <c r="Q114" s="15" t="n">
        <v>0</v>
      </c>
      <c r="R114" s="15" t="n">
        <f aca="false">O114</f>
        <v>5002083</v>
      </c>
      <c r="S114" s="55" t="n">
        <v>21963.12</v>
      </c>
      <c r="T114" s="56" t="n">
        <v>21963.12</v>
      </c>
      <c r="U114" s="6" t="n">
        <v>2024</v>
      </c>
    </row>
    <row r="115" s="57" customFormat="true" ht="13.35" hidden="false" customHeight="true" outlineLevel="0" collapsed="false">
      <c r="A115" s="6" t="n">
        <f aca="false">A114+1</f>
        <v>2</v>
      </c>
      <c r="B115" s="63" t="s">
        <v>272</v>
      </c>
      <c r="C115" s="53" t="s">
        <v>273</v>
      </c>
      <c r="D115" s="53" t="s">
        <v>161</v>
      </c>
      <c r="E115" s="6" t="n">
        <v>1970</v>
      </c>
      <c r="F115" s="17"/>
      <c r="G115" s="17" t="s">
        <v>52</v>
      </c>
      <c r="H115" s="48" t="s">
        <v>73</v>
      </c>
      <c r="I115" s="6" t="n">
        <v>5</v>
      </c>
      <c r="J115" s="49" t="n">
        <v>6</v>
      </c>
      <c r="K115" s="15" t="n">
        <v>5859</v>
      </c>
      <c r="L115" s="15" t="n">
        <v>4769</v>
      </c>
      <c r="M115" s="15" t="n">
        <v>0</v>
      </c>
      <c r="N115" s="49" t="n">
        <v>100</v>
      </c>
      <c r="O115" s="15" t="n">
        <f aca="false">'Раздел 2'!C115</f>
        <v>3884288</v>
      </c>
      <c r="P115" s="15" t="n">
        <v>0</v>
      </c>
      <c r="Q115" s="15" t="n">
        <v>0</v>
      </c>
      <c r="R115" s="15" t="n">
        <f aca="false">O115</f>
        <v>3884288</v>
      </c>
      <c r="S115" s="55" t="n">
        <v>21963.12</v>
      </c>
      <c r="T115" s="56" t="n">
        <v>21963.12</v>
      </c>
      <c r="U115" s="6" t="n">
        <v>2024</v>
      </c>
    </row>
    <row r="116" s="57" customFormat="true" ht="13.35" hidden="false" customHeight="true" outlineLevel="0" collapsed="false">
      <c r="A116" s="6" t="n">
        <f aca="false">A115+1</f>
        <v>3</v>
      </c>
      <c r="B116" s="63" t="s">
        <v>274</v>
      </c>
      <c r="C116" s="53" t="s">
        <v>275</v>
      </c>
      <c r="D116" s="53" t="s">
        <v>161</v>
      </c>
      <c r="E116" s="6" t="n">
        <v>1974</v>
      </c>
      <c r="F116" s="17"/>
      <c r="G116" s="17" t="s">
        <v>52</v>
      </c>
      <c r="H116" s="54" t="s">
        <v>64</v>
      </c>
      <c r="I116" s="6" t="n">
        <v>5</v>
      </c>
      <c r="J116" s="49" t="n">
        <v>4</v>
      </c>
      <c r="K116" s="15" t="n">
        <v>4382</v>
      </c>
      <c r="L116" s="15" t="n">
        <v>3284</v>
      </c>
      <c r="M116" s="15" t="n">
        <v>0</v>
      </c>
      <c r="N116" s="49" t="n">
        <v>65</v>
      </c>
      <c r="O116" s="15" t="n">
        <f aca="false">'Раздел 2'!C116</f>
        <v>1714769</v>
      </c>
      <c r="P116" s="15" t="n">
        <v>0</v>
      </c>
      <c r="Q116" s="15" t="n">
        <v>0</v>
      </c>
      <c r="R116" s="15" t="n">
        <f aca="false">O116</f>
        <v>1714769</v>
      </c>
      <c r="S116" s="55" t="n">
        <v>33174.73</v>
      </c>
      <c r="T116" s="56" t="n">
        <v>33174.73</v>
      </c>
      <c r="U116" s="6" t="n">
        <v>2024</v>
      </c>
    </row>
    <row r="117" s="57" customFormat="true" ht="13.35" hidden="false" customHeight="true" outlineLevel="0" collapsed="false">
      <c r="A117" s="6" t="n">
        <f aca="false">A116+1</f>
        <v>4</v>
      </c>
      <c r="B117" s="63" t="s">
        <v>276</v>
      </c>
      <c r="C117" s="53" t="s">
        <v>277</v>
      </c>
      <c r="D117" s="53" t="s">
        <v>161</v>
      </c>
      <c r="E117" s="6" t="n">
        <v>1967</v>
      </c>
      <c r="F117" s="17"/>
      <c r="G117" s="17" t="s">
        <v>52</v>
      </c>
      <c r="H117" s="48" t="s">
        <v>69</v>
      </c>
      <c r="I117" s="6" t="n">
        <v>5</v>
      </c>
      <c r="J117" s="49" t="n">
        <v>4</v>
      </c>
      <c r="K117" s="15" t="n">
        <v>3722</v>
      </c>
      <c r="L117" s="15" t="n">
        <v>3511.31</v>
      </c>
      <c r="M117" s="15" t="n">
        <v>0</v>
      </c>
      <c r="N117" s="49" t="n">
        <v>73</v>
      </c>
      <c r="O117" s="15" t="n">
        <f aca="false">'Раздел 2'!C117</f>
        <v>2163532.65</v>
      </c>
      <c r="P117" s="15" t="n">
        <v>0</v>
      </c>
      <c r="Q117" s="15" t="n">
        <v>0</v>
      </c>
      <c r="R117" s="15" t="n">
        <f aca="false">O117</f>
        <v>2163532.65</v>
      </c>
      <c r="S117" s="55" t="n">
        <f aca="false">R117/L117</f>
        <v>616.161105114615</v>
      </c>
      <c r="T117" s="56" t="n">
        <v>33174.73</v>
      </c>
      <c r="U117" s="6" t="n">
        <v>2024</v>
      </c>
    </row>
    <row r="118" s="57" customFormat="true" ht="13.35" hidden="false" customHeight="true" outlineLevel="0" collapsed="false">
      <c r="A118" s="6" t="n">
        <f aca="false">A117+1</f>
        <v>5</v>
      </c>
      <c r="B118" s="74" t="s">
        <v>278</v>
      </c>
      <c r="C118" s="53" t="s">
        <v>279</v>
      </c>
      <c r="D118" s="53" t="s">
        <v>161</v>
      </c>
      <c r="E118" s="6" t="n">
        <v>1960</v>
      </c>
      <c r="F118" s="6"/>
      <c r="G118" s="17" t="s">
        <v>52</v>
      </c>
      <c r="H118" s="54" t="s">
        <v>64</v>
      </c>
      <c r="I118" s="6" t="n">
        <v>4</v>
      </c>
      <c r="J118" s="49" t="n">
        <v>4</v>
      </c>
      <c r="K118" s="15" t="n">
        <v>2888</v>
      </c>
      <c r="L118" s="15" t="n">
        <v>2539</v>
      </c>
      <c r="M118" s="15" t="n">
        <v>0</v>
      </c>
      <c r="N118" s="49" t="n">
        <v>50</v>
      </c>
      <c r="O118" s="15" t="n">
        <f aca="false">'Раздел 2'!C118</f>
        <v>2107780</v>
      </c>
      <c r="P118" s="15" t="n">
        <v>0</v>
      </c>
      <c r="Q118" s="15" t="n">
        <v>0</v>
      </c>
      <c r="R118" s="15" t="n">
        <f aca="false">O118</f>
        <v>2107780</v>
      </c>
      <c r="S118" s="55" t="n">
        <f aca="false">R118/L118</f>
        <v>830.161480897991</v>
      </c>
      <c r="T118" s="56" t="n">
        <v>35863.82</v>
      </c>
      <c r="U118" s="6" t="n">
        <v>2024</v>
      </c>
    </row>
    <row r="119" s="57" customFormat="true" ht="12.75" hidden="false" customHeight="true" outlineLevel="0" collapsed="false">
      <c r="A119" s="6" t="n">
        <f aca="false">A118+1</f>
        <v>6</v>
      </c>
      <c r="B119" s="67" t="s">
        <v>155</v>
      </c>
      <c r="C119" s="53" t="s">
        <v>156</v>
      </c>
      <c r="D119" s="53" t="s">
        <v>98</v>
      </c>
      <c r="E119" s="6" t="n">
        <v>1954</v>
      </c>
      <c r="F119" s="6"/>
      <c r="G119" s="6" t="s">
        <v>63</v>
      </c>
      <c r="H119" s="54" t="s">
        <v>64</v>
      </c>
      <c r="I119" s="6" t="n">
        <v>3</v>
      </c>
      <c r="J119" s="49" t="n">
        <v>2</v>
      </c>
      <c r="K119" s="15" t="n">
        <v>1307.7</v>
      </c>
      <c r="L119" s="15" t="n">
        <v>1124.9</v>
      </c>
      <c r="M119" s="15" t="n">
        <v>0</v>
      </c>
      <c r="N119" s="49" t="n">
        <v>16</v>
      </c>
      <c r="O119" s="15" t="n">
        <f aca="false">'Раздел 2'!C119</f>
        <v>4259720.48</v>
      </c>
      <c r="P119" s="15" t="n">
        <v>0</v>
      </c>
      <c r="Q119" s="15" t="n">
        <v>0</v>
      </c>
      <c r="R119" s="15" t="n">
        <f aca="false">O119</f>
        <v>4259720.48</v>
      </c>
      <c r="S119" s="55" t="n">
        <f aca="false">R119/L119</f>
        <v>3786.75480487154</v>
      </c>
      <c r="T119" s="55" t="n">
        <v>8390.014522</v>
      </c>
      <c r="U119" s="6" t="n">
        <v>2024</v>
      </c>
    </row>
    <row r="120" s="57" customFormat="true" ht="12.75" hidden="false" customHeight="true" outlineLevel="0" collapsed="false">
      <c r="A120" s="6" t="n">
        <f aca="false">A119+1</f>
        <v>7</v>
      </c>
      <c r="B120" s="75" t="s">
        <v>280</v>
      </c>
      <c r="C120" s="53" t="s">
        <v>281</v>
      </c>
      <c r="D120" s="53" t="s">
        <v>161</v>
      </c>
      <c r="E120" s="6" t="n">
        <v>1954</v>
      </c>
      <c r="F120" s="6"/>
      <c r="G120" s="6" t="s">
        <v>63</v>
      </c>
      <c r="H120" s="54" t="s">
        <v>64</v>
      </c>
      <c r="I120" s="6" t="n">
        <v>3</v>
      </c>
      <c r="J120" s="49" t="n">
        <v>2</v>
      </c>
      <c r="K120" s="15" t="n">
        <v>1977.25</v>
      </c>
      <c r="L120" s="15" t="n">
        <v>1297.9</v>
      </c>
      <c r="M120" s="15" t="n">
        <v>0</v>
      </c>
      <c r="N120" s="49" t="n">
        <v>19</v>
      </c>
      <c r="O120" s="15" t="n">
        <f aca="false">'Раздел 2'!C120</f>
        <v>69567.64</v>
      </c>
      <c r="P120" s="15" t="n">
        <v>0</v>
      </c>
      <c r="Q120" s="15" t="n">
        <v>0</v>
      </c>
      <c r="R120" s="15" t="n">
        <f aca="false">O120</f>
        <v>69567.64</v>
      </c>
      <c r="S120" s="55" t="n">
        <f aca="false">R120/L120</f>
        <v>53.6001540950767</v>
      </c>
      <c r="T120" s="56" t="n">
        <v>26741.6007436</v>
      </c>
      <c r="U120" s="6" t="n">
        <v>2024</v>
      </c>
    </row>
    <row r="121" s="57" customFormat="true" ht="12.75" hidden="false" customHeight="true" outlineLevel="0" collapsed="false">
      <c r="A121" s="6" t="n">
        <f aca="false">A120+1</f>
        <v>8</v>
      </c>
      <c r="B121" s="67" t="s">
        <v>74</v>
      </c>
      <c r="C121" s="53" t="s">
        <v>75</v>
      </c>
      <c r="D121" s="53" t="s">
        <v>72</v>
      </c>
      <c r="E121" s="6" t="n">
        <v>1954</v>
      </c>
      <c r="F121" s="17"/>
      <c r="G121" s="6" t="s">
        <v>63</v>
      </c>
      <c r="H121" s="54" t="s">
        <v>64</v>
      </c>
      <c r="I121" s="6" t="n">
        <v>3</v>
      </c>
      <c r="J121" s="49" t="n">
        <v>2</v>
      </c>
      <c r="K121" s="15" t="n">
        <v>1463.3</v>
      </c>
      <c r="L121" s="15" t="n">
        <v>1364.1</v>
      </c>
      <c r="M121" s="15" t="n">
        <v>0</v>
      </c>
      <c r="N121" s="49" t="n">
        <v>18</v>
      </c>
      <c r="O121" s="15" t="n">
        <f aca="false">'Раздел 2'!C121</f>
        <v>13695089.96</v>
      </c>
      <c r="P121" s="15" t="n">
        <v>0</v>
      </c>
      <c r="Q121" s="15" t="n">
        <v>0</v>
      </c>
      <c r="R121" s="15" t="n">
        <f aca="false">O121</f>
        <v>13695089.96</v>
      </c>
      <c r="S121" s="55" t="n">
        <f aca="false">R121/L121</f>
        <v>10039.6524888205</v>
      </c>
      <c r="T121" s="56" t="n">
        <v>27306.271024</v>
      </c>
      <c r="U121" s="6" t="n">
        <v>2024</v>
      </c>
    </row>
    <row r="122" s="57" customFormat="true" ht="12.75" hidden="false" customHeight="true" outlineLevel="0" collapsed="false">
      <c r="A122" s="6" t="n">
        <f aca="false">A121+1</f>
        <v>9</v>
      </c>
      <c r="B122" s="67" t="s">
        <v>223</v>
      </c>
      <c r="C122" s="53" t="s">
        <v>224</v>
      </c>
      <c r="D122" s="53" t="s">
        <v>137</v>
      </c>
      <c r="E122" s="6" t="n">
        <v>1953</v>
      </c>
      <c r="F122" s="6"/>
      <c r="G122" s="6" t="s">
        <v>63</v>
      </c>
      <c r="H122" s="54" t="s">
        <v>64</v>
      </c>
      <c r="I122" s="6" t="n">
        <v>4</v>
      </c>
      <c r="J122" s="49" t="n">
        <v>4</v>
      </c>
      <c r="K122" s="15" t="n">
        <v>3678</v>
      </c>
      <c r="L122" s="15" t="n">
        <v>3249</v>
      </c>
      <c r="M122" s="15" t="n">
        <v>3249</v>
      </c>
      <c r="N122" s="49" t="n">
        <v>40</v>
      </c>
      <c r="O122" s="15" t="n">
        <f aca="false">'Раздел 2'!C122</f>
        <v>15437140.88</v>
      </c>
      <c r="P122" s="15" t="n">
        <v>0</v>
      </c>
      <c r="Q122" s="15" t="n">
        <v>0</v>
      </c>
      <c r="R122" s="15" t="n">
        <f aca="false">O122</f>
        <v>15437140.88</v>
      </c>
      <c r="S122" s="55" t="n">
        <f aca="false">R122/L122</f>
        <v>4751.35145583256</v>
      </c>
      <c r="T122" s="56" t="n">
        <v>20566.9298066</v>
      </c>
      <c r="U122" s="6" t="n">
        <v>2024</v>
      </c>
    </row>
    <row r="123" s="57" customFormat="true" ht="12.75" hidden="false" customHeight="true" outlineLevel="0" collapsed="false">
      <c r="A123" s="6" t="n">
        <f aca="false">A122+1</f>
        <v>10</v>
      </c>
      <c r="B123" s="76" t="s">
        <v>282</v>
      </c>
      <c r="C123" s="53" t="s">
        <v>151</v>
      </c>
      <c r="D123" s="53" t="s">
        <v>152</v>
      </c>
      <c r="E123" s="68" t="n">
        <v>1981</v>
      </c>
      <c r="F123" s="6"/>
      <c r="G123" s="6" t="s">
        <v>63</v>
      </c>
      <c r="H123" s="54" t="s">
        <v>64</v>
      </c>
      <c r="I123" s="49" t="n">
        <v>9</v>
      </c>
      <c r="J123" s="49" t="n">
        <v>1</v>
      </c>
      <c r="K123" s="77" t="n">
        <v>3480.7</v>
      </c>
      <c r="L123" s="77" t="n">
        <v>2709.3</v>
      </c>
      <c r="M123" s="77" t="n">
        <v>0</v>
      </c>
      <c r="N123" s="49" t="n">
        <v>55</v>
      </c>
      <c r="O123" s="15" t="n">
        <f aca="false">'Раздел 2'!C123</f>
        <v>29432820.37</v>
      </c>
      <c r="P123" s="15" t="n">
        <v>0</v>
      </c>
      <c r="Q123" s="15" t="n">
        <v>0</v>
      </c>
      <c r="R123" s="15" t="n">
        <f aca="false">O123</f>
        <v>29432820.37</v>
      </c>
      <c r="S123" s="55" t="n">
        <f aca="false">R123/L123</f>
        <v>10863.6254272321</v>
      </c>
      <c r="T123" s="56" t="n">
        <v>14531.34</v>
      </c>
      <c r="U123" s="6" t="n">
        <v>2024</v>
      </c>
    </row>
    <row r="124" s="57" customFormat="true" ht="12.75" hidden="false" customHeight="true" outlineLevel="0" collapsed="false">
      <c r="A124" s="6" t="n">
        <f aca="false">A123+1</f>
        <v>11</v>
      </c>
      <c r="B124" s="76" t="s">
        <v>283</v>
      </c>
      <c r="C124" s="53" t="s">
        <v>154</v>
      </c>
      <c r="D124" s="53" t="s">
        <v>152</v>
      </c>
      <c r="E124" s="68" t="n">
        <v>1983</v>
      </c>
      <c r="F124" s="6"/>
      <c r="G124" s="6" t="s">
        <v>63</v>
      </c>
      <c r="H124" s="54" t="s">
        <v>64</v>
      </c>
      <c r="I124" s="49" t="n">
        <v>9</v>
      </c>
      <c r="J124" s="49" t="n">
        <v>1</v>
      </c>
      <c r="K124" s="77" t="n">
        <v>3467</v>
      </c>
      <c r="L124" s="77" t="n">
        <v>2668</v>
      </c>
      <c r="M124" s="77" t="n">
        <v>0</v>
      </c>
      <c r="N124" s="49" t="n">
        <v>54</v>
      </c>
      <c r="O124" s="15" t="n">
        <f aca="false">'Раздел 2'!C124</f>
        <v>30494615.54</v>
      </c>
      <c r="P124" s="15" t="n">
        <v>0</v>
      </c>
      <c r="Q124" s="15" t="n">
        <v>0</v>
      </c>
      <c r="R124" s="15" t="n">
        <f aca="false">O124</f>
        <v>30494615.54</v>
      </c>
      <c r="S124" s="55" t="n">
        <f aca="false">R124/L124</f>
        <v>11429.7659445277</v>
      </c>
      <c r="T124" s="56" t="n">
        <v>14531.34</v>
      </c>
      <c r="U124" s="6" t="n">
        <v>2024</v>
      </c>
    </row>
    <row r="125" s="57" customFormat="true" ht="12.75" hidden="false" customHeight="true" outlineLevel="0" collapsed="false">
      <c r="A125" s="6" t="n">
        <f aca="false">A124+1</f>
        <v>12</v>
      </c>
      <c r="B125" s="48" t="s">
        <v>284</v>
      </c>
      <c r="C125" s="53" t="s">
        <v>285</v>
      </c>
      <c r="D125" s="53" t="s">
        <v>62</v>
      </c>
      <c r="E125" s="6" t="n">
        <v>1962</v>
      </c>
      <c r="F125" s="6"/>
      <c r="G125" s="6" t="s">
        <v>63</v>
      </c>
      <c r="H125" s="54" t="s">
        <v>64</v>
      </c>
      <c r="I125" s="6" t="n">
        <v>3</v>
      </c>
      <c r="J125" s="49" t="n">
        <v>2</v>
      </c>
      <c r="K125" s="15" t="n">
        <v>1048.9</v>
      </c>
      <c r="L125" s="15" t="n">
        <v>957.2</v>
      </c>
      <c r="M125" s="15" t="n">
        <v>866.19</v>
      </c>
      <c r="N125" s="49" t="n">
        <v>27</v>
      </c>
      <c r="O125" s="15" t="n">
        <f aca="false">'Раздел 2'!C125</f>
        <v>1798983.69</v>
      </c>
      <c r="P125" s="15" t="n">
        <v>0</v>
      </c>
      <c r="Q125" s="15" t="n">
        <v>0</v>
      </c>
      <c r="R125" s="15" t="n">
        <f aca="false">O125</f>
        <v>1798983.69</v>
      </c>
      <c r="S125" s="55" t="n">
        <f aca="false">R125/L125</f>
        <v>1879.4229941496</v>
      </c>
      <c r="T125" s="56" t="n">
        <v>10477.1</v>
      </c>
      <c r="U125" s="6" t="n">
        <v>2024</v>
      </c>
    </row>
    <row r="126" s="57" customFormat="true" ht="12.75" hidden="false" customHeight="true" outlineLevel="0" collapsed="false">
      <c r="A126" s="6" t="n">
        <f aca="false">A125+1</f>
        <v>13</v>
      </c>
      <c r="B126" s="48" t="s">
        <v>252</v>
      </c>
      <c r="C126" s="53" t="s">
        <v>253</v>
      </c>
      <c r="D126" s="53" t="s">
        <v>72</v>
      </c>
      <c r="E126" s="6" t="s">
        <v>182</v>
      </c>
      <c r="F126" s="6"/>
      <c r="G126" s="6" t="s">
        <v>63</v>
      </c>
      <c r="H126" s="54" t="s">
        <v>64</v>
      </c>
      <c r="I126" s="6" t="n">
        <v>3</v>
      </c>
      <c r="J126" s="49" t="n">
        <v>2</v>
      </c>
      <c r="K126" s="15" t="n">
        <v>2185</v>
      </c>
      <c r="L126" s="15" t="n">
        <v>1745</v>
      </c>
      <c r="M126" s="15" t="n">
        <v>45.2</v>
      </c>
      <c r="N126" s="49" t="n">
        <v>30</v>
      </c>
      <c r="O126" s="15" t="n">
        <f aca="false">'Раздел 2'!C126</f>
        <v>1147564.27</v>
      </c>
      <c r="P126" s="15" t="n">
        <v>0</v>
      </c>
      <c r="Q126" s="15" t="n">
        <v>0</v>
      </c>
      <c r="R126" s="15" t="n">
        <f aca="false">O126</f>
        <v>1147564.27</v>
      </c>
      <c r="S126" s="55" t="n">
        <f aca="false">R126/L126</f>
        <v>657.629954154728</v>
      </c>
      <c r="T126" s="56" t="n">
        <v>10477.1</v>
      </c>
      <c r="U126" s="6" t="n">
        <v>2024</v>
      </c>
    </row>
    <row r="127" s="57" customFormat="true" ht="12.75" hidden="false" customHeight="true" outlineLevel="0" collapsed="false">
      <c r="A127" s="6" t="n">
        <f aca="false">A126+1</f>
        <v>14</v>
      </c>
      <c r="B127" s="48" t="s">
        <v>247</v>
      </c>
      <c r="C127" s="53" t="s">
        <v>248</v>
      </c>
      <c r="D127" s="53" t="s">
        <v>62</v>
      </c>
      <c r="E127" s="68" t="s">
        <v>249</v>
      </c>
      <c r="F127" s="17"/>
      <c r="G127" s="6" t="s">
        <v>63</v>
      </c>
      <c r="H127" s="54" t="s">
        <v>64</v>
      </c>
      <c r="I127" s="6" t="n">
        <v>3</v>
      </c>
      <c r="J127" s="49" t="n">
        <v>2</v>
      </c>
      <c r="K127" s="15" t="n">
        <v>1333.8</v>
      </c>
      <c r="L127" s="15" t="n">
        <v>461.2</v>
      </c>
      <c r="M127" s="6" t="n">
        <v>80.9</v>
      </c>
      <c r="N127" s="49" t="n">
        <v>25</v>
      </c>
      <c r="O127" s="15" t="n">
        <f aca="false">'Раздел 2'!C127</f>
        <v>1154942.77</v>
      </c>
      <c r="P127" s="15" t="n">
        <v>0</v>
      </c>
      <c r="Q127" s="15" t="n">
        <v>0</v>
      </c>
      <c r="R127" s="15" t="n">
        <f aca="false">O127</f>
        <v>1154942.77</v>
      </c>
      <c r="S127" s="55" t="n">
        <f aca="false">R127/L127</f>
        <v>2504.21242411101</v>
      </c>
      <c r="T127" s="55" t="n">
        <v>10477.1</v>
      </c>
      <c r="U127" s="6" t="n">
        <v>2024</v>
      </c>
    </row>
    <row r="128" s="57" customFormat="true" ht="12.75" hidden="false" customHeight="true" outlineLevel="0" collapsed="false">
      <c r="A128" s="6" t="n">
        <f aca="false">A127+1</f>
        <v>15</v>
      </c>
      <c r="B128" s="48" t="s">
        <v>232</v>
      </c>
      <c r="C128" s="53" t="s">
        <v>233</v>
      </c>
      <c r="D128" s="53" t="s">
        <v>137</v>
      </c>
      <c r="E128" s="6" t="n">
        <v>1951</v>
      </c>
      <c r="F128" s="17"/>
      <c r="G128" s="62" t="s">
        <v>63</v>
      </c>
      <c r="H128" s="54" t="s">
        <v>64</v>
      </c>
      <c r="I128" s="6" t="n">
        <v>4</v>
      </c>
      <c r="J128" s="49" t="n">
        <v>4</v>
      </c>
      <c r="K128" s="15" t="n">
        <v>3718.7</v>
      </c>
      <c r="L128" s="15" t="n">
        <v>3360.9</v>
      </c>
      <c r="M128" s="15" t="n">
        <v>2437.7</v>
      </c>
      <c r="N128" s="49" t="n">
        <v>44</v>
      </c>
      <c r="O128" s="15" t="n">
        <f aca="false">'Раздел 2'!C128</f>
        <v>17360856.47</v>
      </c>
      <c r="P128" s="15" t="n">
        <v>0</v>
      </c>
      <c r="Q128" s="15" t="n">
        <v>0</v>
      </c>
      <c r="R128" s="15" t="n">
        <f aca="false">O128</f>
        <v>17360856.47</v>
      </c>
      <c r="S128" s="55" t="n">
        <f aca="false">R128/L128</f>
        <v>5165.53794221786</v>
      </c>
      <c r="T128" s="56" t="n">
        <v>7931.19</v>
      </c>
      <c r="U128" s="6" t="n">
        <v>2024</v>
      </c>
    </row>
    <row r="129" s="57" customFormat="true" ht="12.75" hidden="false" customHeight="true" outlineLevel="0" collapsed="false">
      <c r="A129" s="6" t="n">
        <f aca="false">A128+1</f>
        <v>16</v>
      </c>
      <c r="B129" s="67" t="s">
        <v>236</v>
      </c>
      <c r="C129" s="53" t="s">
        <v>237</v>
      </c>
      <c r="D129" s="53" t="s">
        <v>229</v>
      </c>
      <c r="E129" s="68" t="n">
        <v>1957</v>
      </c>
      <c r="F129" s="17"/>
      <c r="G129" s="69" t="s">
        <v>63</v>
      </c>
      <c r="H129" s="54" t="s">
        <v>64</v>
      </c>
      <c r="I129" s="70" t="n">
        <v>3</v>
      </c>
      <c r="J129" s="70" t="n">
        <v>2</v>
      </c>
      <c r="K129" s="69" t="n">
        <v>1623.4</v>
      </c>
      <c r="L129" s="69" t="n">
        <v>1070.5</v>
      </c>
      <c r="M129" s="70" t="n">
        <v>996.4</v>
      </c>
      <c r="N129" s="70" t="n">
        <v>20</v>
      </c>
      <c r="O129" s="15" t="n">
        <f aca="false">'Раздел 2'!C129</f>
        <v>6691923.96555679</v>
      </c>
      <c r="P129" s="15" t="n">
        <v>0</v>
      </c>
      <c r="Q129" s="15" t="n">
        <v>0</v>
      </c>
      <c r="R129" s="15" t="n">
        <f aca="false">O129</f>
        <v>6691923.96555679</v>
      </c>
      <c r="S129" s="55" t="n">
        <f aca="false">R129/L129</f>
        <v>6251.21341948322</v>
      </c>
      <c r="T129" s="56" t="n">
        <v>27951.53</v>
      </c>
      <c r="U129" s="6" t="n">
        <v>2024</v>
      </c>
    </row>
    <row r="130" s="57" customFormat="true" ht="12.75" hidden="false" customHeight="true" outlineLevel="0" collapsed="false">
      <c r="A130" s="6" t="n">
        <f aca="false">A129+1</f>
        <v>17</v>
      </c>
      <c r="B130" s="67" t="s">
        <v>109</v>
      </c>
      <c r="C130" s="53" t="s">
        <v>110</v>
      </c>
      <c r="D130" s="53" t="s">
        <v>72</v>
      </c>
      <c r="E130" s="68" t="n">
        <v>1950</v>
      </c>
      <c r="F130" s="17"/>
      <c r="G130" s="69" t="s">
        <v>63</v>
      </c>
      <c r="H130" s="54" t="s">
        <v>64</v>
      </c>
      <c r="I130" s="70" t="n">
        <v>3</v>
      </c>
      <c r="J130" s="70" t="n">
        <v>2</v>
      </c>
      <c r="K130" s="69" t="n">
        <v>1070.5</v>
      </c>
      <c r="L130" s="69" t="n">
        <v>908.3</v>
      </c>
      <c r="M130" s="70" t="n">
        <v>0</v>
      </c>
      <c r="N130" s="70" t="n">
        <v>18</v>
      </c>
      <c r="O130" s="15" t="n">
        <f aca="false">'Раздел 2'!C130</f>
        <v>2002246.41</v>
      </c>
      <c r="P130" s="15" t="n">
        <v>0</v>
      </c>
      <c r="Q130" s="15" t="n">
        <v>0</v>
      </c>
      <c r="R130" s="15" t="n">
        <f aca="false">O130</f>
        <v>2002246.41</v>
      </c>
      <c r="S130" s="55" t="n">
        <f aca="false">R130/L130</f>
        <v>2204.38886931631</v>
      </c>
      <c r="T130" s="56" t="n">
        <v>26550.59</v>
      </c>
      <c r="U130" s="6" t="n">
        <v>2024</v>
      </c>
    </row>
    <row r="131" s="57" customFormat="true" ht="12.75" hidden="false" customHeight="true" outlineLevel="0" collapsed="false">
      <c r="A131" s="6" t="n">
        <f aca="false">A130+1</f>
        <v>18</v>
      </c>
      <c r="B131" s="48" t="s">
        <v>119</v>
      </c>
      <c r="C131" s="53" t="s">
        <v>120</v>
      </c>
      <c r="D131" s="53" t="s">
        <v>62</v>
      </c>
      <c r="E131" s="6" t="s">
        <v>95</v>
      </c>
      <c r="F131" s="17"/>
      <c r="G131" s="6" t="s">
        <v>63</v>
      </c>
      <c r="H131" s="54" t="s">
        <v>64</v>
      </c>
      <c r="I131" s="6" t="n">
        <v>4</v>
      </c>
      <c r="J131" s="49" t="n">
        <v>9</v>
      </c>
      <c r="K131" s="15" t="n">
        <v>7279.5</v>
      </c>
      <c r="L131" s="15" t="n">
        <v>6516</v>
      </c>
      <c r="M131" s="15" t="n">
        <v>5515.7</v>
      </c>
      <c r="N131" s="49" t="n">
        <v>98</v>
      </c>
      <c r="O131" s="15" t="n">
        <f aca="false">'Раздел 2'!C131</f>
        <v>21118028.07</v>
      </c>
      <c r="P131" s="15" t="n">
        <v>0</v>
      </c>
      <c r="Q131" s="15" t="n">
        <v>0</v>
      </c>
      <c r="R131" s="15" t="n">
        <f aca="false">O131</f>
        <v>21118028.07</v>
      </c>
      <c r="S131" s="55" t="n">
        <f aca="false">R131/L131</f>
        <v>3240.94967311234</v>
      </c>
      <c r="T131" s="56" t="n">
        <v>19147.42</v>
      </c>
      <c r="U131" s="6" t="n">
        <v>2024</v>
      </c>
    </row>
    <row r="132" s="57" customFormat="true" ht="12.75" hidden="false" customHeight="true" outlineLevel="0" collapsed="false">
      <c r="A132" s="6" t="n">
        <f aca="false">A131+1</f>
        <v>19</v>
      </c>
      <c r="B132" s="48" t="s">
        <v>60</v>
      </c>
      <c r="C132" s="53" t="s">
        <v>61</v>
      </c>
      <c r="D132" s="53" t="s">
        <v>62</v>
      </c>
      <c r="E132" s="6" t="n">
        <v>1961</v>
      </c>
      <c r="F132" s="17"/>
      <c r="G132" s="6" t="s">
        <v>63</v>
      </c>
      <c r="H132" s="54" t="s">
        <v>64</v>
      </c>
      <c r="I132" s="6" t="n">
        <v>3</v>
      </c>
      <c r="J132" s="49" t="n">
        <v>2</v>
      </c>
      <c r="K132" s="15" t="n">
        <v>1483.78</v>
      </c>
      <c r="L132" s="15" t="n">
        <v>957.3</v>
      </c>
      <c r="M132" s="15" t="n">
        <v>860.6</v>
      </c>
      <c r="N132" s="49" t="n">
        <v>23</v>
      </c>
      <c r="O132" s="15" t="n">
        <f aca="false">'Раздел 2'!C132</f>
        <v>1684521.305562</v>
      </c>
      <c r="P132" s="15" t="n">
        <v>0</v>
      </c>
      <c r="Q132" s="15" t="n">
        <v>0</v>
      </c>
      <c r="R132" s="15" t="n">
        <f aca="false">O132</f>
        <v>1684521.305562</v>
      </c>
      <c r="S132" s="55" t="n">
        <f aca="false">O132/L132</f>
        <v>1759.65873348167</v>
      </c>
      <c r="T132" s="56" t="n">
        <v>24013.51</v>
      </c>
      <c r="U132" s="6" t="n">
        <v>2024</v>
      </c>
    </row>
    <row r="133" s="57" customFormat="true" ht="12.75" hidden="false" customHeight="true" outlineLevel="0" collapsed="false">
      <c r="A133" s="6" t="n">
        <f aca="false">A132+1</f>
        <v>20</v>
      </c>
      <c r="B133" s="48" t="s">
        <v>129</v>
      </c>
      <c r="C133" s="53" t="s">
        <v>130</v>
      </c>
      <c r="D133" s="53" t="s">
        <v>62</v>
      </c>
      <c r="E133" s="6" t="s">
        <v>131</v>
      </c>
      <c r="F133" s="17"/>
      <c r="G133" s="62" t="s">
        <v>63</v>
      </c>
      <c r="H133" s="48" t="s">
        <v>69</v>
      </c>
      <c r="I133" s="6" t="n">
        <v>2</v>
      </c>
      <c r="J133" s="6" t="n">
        <v>2</v>
      </c>
      <c r="K133" s="15" t="n">
        <v>672</v>
      </c>
      <c r="L133" s="15" t="n">
        <v>628</v>
      </c>
      <c r="M133" s="6" t="n">
        <v>156.3</v>
      </c>
      <c r="N133" s="6" t="n">
        <v>18</v>
      </c>
      <c r="O133" s="15" t="n">
        <f aca="false">'Раздел 2'!C133</f>
        <v>408120.1</v>
      </c>
      <c r="P133" s="15" t="n">
        <v>0</v>
      </c>
      <c r="Q133" s="15" t="n">
        <v>0</v>
      </c>
      <c r="R133" s="15" t="n">
        <f aca="false">O133</f>
        <v>408120.1</v>
      </c>
      <c r="S133" s="55" t="n">
        <f aca="false">O133/L133</f>
        <v>649.872770700637</v>
      </c>
      <c r="T133" s="56" t="n">
        <v>21963.12</v>
      </c>
      <c r="U133" s="6" t="n">
        <v>2024</v>
      </c>
    </row>
    <row r="134" s="57" customFormat="true" ht="12.75" hidden="false" customHeight="true" outlineLevel="0" collapsed="false">
      <c r="A134" s="6" t="n">
        <f aca="false">A133+1</f>
        <v>21</v>
      </c>
      <c r="B134" s="48" t="s">
        <v>286</v>
      </c>
      <c r="C134" s="53" t="s">
        <v>263</v>
      </c>
      <c r="D134" s="53" t="s">
        <v>62</v>
      </c>
      <c r="E134" s="6" t="n">
        <v>1955</v>
      </c>
      <c r="F134" s="17"/>
      <c r="G134" s="6" t="s">
        <v>63</v>
      </c>
      <c r="H134" s="54" t="s">
        <v>64</v>
      </c>
      <c r="I134" s="6" t="n">
        <v>4</v>
      </c>
      <c r="J134" s="49" t="n">
        <v>3</v>
      </c>
      <c r="K134" s="15" t="n">
        <v>3605.1</v>
      </c>
      <c r="L134" s="15" t="n">
        <v>2358.9</v>
      </c>
      <c r="M134" s="15" t="n">
        <v>0</v>
      </c>
      <c r="N134" s="49" t="n">
        <v>28</v>
      </c>
      <c r="O134" s="15" t="n">
        <f aca="false">'Раздел 2'!C134</f>
        <v>7314467.16</v>
      </c>
      <c r="P134" s="15" t="n">
        <v>0</v>
      </c>
      <c r="Q134" s="15" t="n">
        <v>0</v>
      </c>
      <c r="R134" s="15" t="n">
        <f aca="false">O134</f>
        <v>7314467.16</v>
      </c>
      <c r="S134" s="55" t="n">
        <f aca="false">O134/L134</f>
        <v>3100.79577769299</v>
      </c>
      <c r="T134" s="78" t="n">
        <v>10477.1</v>
      </c>
      <c r="U134" s="6" t="n">
        <v>2024</v>
      </c>
    </row>
    <row r="135" s="57" customFormat="true" ht="12.75" hidden="false" customHeight="true" outlineLevel="0" collapsed="false">
      <c r="A135" s="6" t="n">
        <f aca="false">A134+1</f>
        <v>22</v>
      </c>
      <c r="B135" s="48" t="s">
        <v>287</v>
      </c>
      <c r="C135" s="53" t="s">
        <v>288</v>
      </c>
      <c r="D135" s="79" t="n">
        <v>2025</v>
      </c>
      <c r="E135" s="79" t="n">
        <v>1959</v>
      </c>
      <c r="F135" s="17"/>
      <c r="G135" s="6" t="s">
        <v>63</v>
      </c>
      <c r="H135" s="54" t="s">
        <v>64</v>
      </c>
      <c r="I135" s="6" t="n">
        <v>2</v>
      </c>
      <c r="J135" s="49" t="n">
        <v>2</v>
      </c>
      <c r="K135" s="15" t="n">
        <v>2845.91</v>
      </c>
      <c r="L135" s="15" t="n">
        <v>1103.2</v>
      </c>
      <c r="M135" s="70" t="n">
        <v>0</v>
      </c>
      <c r="N135" s="49" t="n">
        <v>20</v>
      </c>
      <c r="O135" s="15" t="n">
        <f aca="false">'Раздел 2'!C135</f>
        <v>448985.69</v>
      </c>
      <c r="P135" s="15" t="n">
        <v>0</v>
      </c>
      <c r="Q135" s="15" t="n">
        <v>0</v>
      </c>
      <c r="R135" s="15" t="n">
        <f aca="false">O135</f>
        <v>448985.69</v>
      </c>
      <c r="S135" s="55" t="n">
        <f aca="false">O135/L135</f>
        <v>406.98485315446</v>
      </c>
      <c r="T135" s="56" t="n">
        <v>10477.1</v>
      </c>
      <c r="U135" s="6" t="n">
        <v>2024</v>
      </c>
    </row>
    <row r="136" s="57" customFormat="true" ht="12.75" hidden="false" customHeight="true" outlineLevel="0" collapsed="false">
      <c r="A136" s="6" t="n">
        <f aca="false">A135+1</f>
        <v>23</v>
      </c>
      <c r="B136" s="48" t="s">
        <v>80</v>
      </c>
      <c r="C136" s="53" t="s">
        <v>81</v>
      </c>
      <c r="D136" s="53" t="s">
        <v>72</v>
      </c>
      <c r="E136" s="6" t="n">
        <v>1948</v>
      </c>
      <c r="F136" s="6"/>
      <c r="G136" s="69" t="s">
        <v>63</v>
      </c>
      <c r="H136" s="54" t="s">
        <v>64</v>
      </c>
      <c r="I136" s="70" t="n">
        <v>3</v>
      </c>
      <c r="J136" s="70" t="n">
        <v>3</v>
      </c>
      <c r="K136" s="69" t="n">
        <v>2108.8</v>
      </c>
      <c r="L136" s="69" t="n">
        <v>886.8</v>
      </c>
      <c r="M136" s="70" t="n">
        <v>0</v>
      </c>
      <c r="N136" s="70" t="n">
        <v>12</v>
      </c>
      <c r="O136" s="15" t="n">
        <f aca="false">'Раздел 2'!C136</f>
        <v>16776145.46</v>
      </c>
      <c r="P136" s="15" t="n">
        <v>0</v>
      </c>
      <c r="Q136" s="15" t="n">
        <v>0</v>
      </c>
      <c r="R136" s="15" t="n">
        <f aca="false">O136</f>
        <v>16776145.46</v>
      </c>
      <c r="S136" s="55" t="n">
        <f aca="false">O136/L136</f>
        <v>18917.6200496166</v>
      </c>
      <c r="T136" s="78" t="n">
        <v>29138.72</v>
      </c>
      <c r="U136" s="6" t="n">
        <v>2024</v>
      </c>
    </row>
    <row r="137" s="57" customFormat="true" ht="12.75" hidden="false" customHeight="true" outlineLevel="0" collapsed="false">
      <c r="A137" s="6" t="n">
        <f aca="false">A136+1</f>
        <v>24</v>
      </c>
      <c r="B137" s="48" t="s">
        <v>289</v>
      </c>
      <c r="C137" s="53" t="s">
        <v>259</v>
      </c>
      <c r="D137" s="53" t="s">
        <v>62</v>
      </c>
      <c r="E137" s="68" t="n">
        <v>1968</v>
      </c>
      <c r="F137" s="6"/>
      <c r="G137" s="69" t="s">
        <v>63</v>
      </c>
      <c r="H137" s="54" t="s">
        <v>64</v>
      </c>
      <c r="I137" s="70" t="n">
        <v>5</v>
      </c>
      <c r="J137" s="70" t="n">
        <v>4</v>
      </c>
      <c r="K137" s="69" t="n">
        <v>3547</v>
      </c>
      <c r="L137" s="69" t="n">
        <v>3335</v>
      </c>
      <c r="M137" s="70" t="n">
        <v>0</v>
      </c>
      <c r="N137" s="70" t="n">
        <v>71</v>
      </c>
      <c r="O137" s="15" t="n">
        <f aca="false">'Раздел 2'!C137</f>
        <v>4640646.87</v>
      </c>
      <c r="P137" s="15" t="n">
        <v>0</v>
      </c>
      <c r="Q137" s="15" t="n">
        <v>0</v>
      </c>
      <c r="R137" s="15" t="n">
        <f aca="false">O137</f>
        <v>4640646.87</v>
      </c>
      <c r="S137" s="55" t="n">
        <f aca="false">O137/L137</f>
        <v>1391.49831184408</v>
      </c>
      <c r="T137" s="78" t="n">
        <v>33174.73</v>
      </c>
      <c r="U137" s="6" t="n">
        <v>2024</v>
      </c>
    </row>
    <row r="138" s="57" customFormat="true" ht="12.75" hidden="false" customHeight="true" outlineLevel="0" collapsed="false">
      <c r="A138" s="6" t="n">
        <f aca="false">A137+1</f>
        <v>25</v>
      </c>
      <c r="B138" s="48" t="s">
        <v>103</v>
      </c>
      <c r="C138" s="53" t="s">
        <v>104</v>
      </c>
      <c r="D138" s="53" t="s">
        <v>72</v>
      </c>
      <c r="E138" s="6" t="s">
        <v>105</v>
      </c>
      <c r="F138" s="6"/>
      <c r="G138" s="69" t="s">
        <v>63</v>
      </c>
      <c r="H138" s="54" t="s">
        <v>64</v>
      </c>
      <c r="I138" s="70" t="n">
        <v>2</v>
      </c>
      <c r="J138" s="70" t="n">
        <v>2</v>
      </c>
      <c r="K138" s="69" t="n">
        <v>730</v>
      </c>
      <c r="L138" s="69" t="n">
        <v>557</v>
      </c>
      <c r="M138" s="70" t="n">
        <v>0</v>
      </c>
      <c r="N138" s="70" t="n">
        <v>16</v>
      </c>
      <c r="O138" s="15" t="n">
        <f aca="false">'Раздел 2'!C138</f>
        <v>879472.56</v>
      </c>
      <c r="P138" s="15" t="n">
        <v>0</v>
      </c>
      <c r="Q138" s="15" t="n">
        <v>0</v>
      </c>
      <c r="R138" s="15" t="n">
        <f aca="false">O138</f>
        <v>879472.56</v>
      </c>
      <c r="S138" s="55" t="n">
        <f aca="false">O138/L138</f>
        <v>1578.94535008977</v>
      </c>
      <c r="T138" s="71" t="n">
        <v>37755.05</v>
      </c>
      <c r="U138" s="6" t="n">
        <v>2024</v>
      </c>
    </row>
    <row r="139" s="57" customFormat="true" ht="12.75" hidden="false" customHeight="true" outlineLevel="0" collapsed="false">
      <c r="A139" s="6" t="n">
        <f aca="false">A138+1</f>
        <v>26</v>
      </c>
      <c r="B139" s="48" t="s">
        <v>290</v>
      </c>
      <c r="C139" s="53" t="s">
        <v>291</v>
      </c>
      <c r="D139" s="53" t="s">
        <v>72</v>
      </c>
      <c r="E139" s="6" t="s">
        <v>182</v>
      </c>
      <c r="F139" s="6"/>
      <c r="G139" s="69" t="s">
        <v>63</v>
      </c>
      <c r="H139" s="54" t="s">
        <v>64</v>
      </c>
      <c r="I139" s="70" t="n">
        <v>3</v>
      </c>
      <c r="J139" s="70" t="n">
        <v>2</v>
      </c>
      <c r="K139" s="69" t="n">
        <v>1118</v>
      </c>
      <c r="L139" s="69" t="n">
        <v>963</v>
      </c>
      <c r="M139" s="70" t="n">
        <v>915.24</v>
      </c>
      <c r="N139" s="70" t="n">
        <v>20</v>
      </c>
      <c r="O139" s="15" t="n">
        <f aca="false">'Раздел 2'!C139</f>
        <v>3679752.36</v>
      </c>
      <c r="P139" s="15" t="n">
        <v>0</v>
      </c>
      <c r="Q139" s="15" t="n">
        <v>0</v>
      </c>
      <c r="R139" s="15" t="n">
        <f aca="false">O139</f>
        <v>3679752.36</v>
      </c>
      <c r="S139" s="55" t="n">
        <f aca="false">O139/L139</f>
        <v>3821.13433021807</v>
      </c>
      <c r="T139" s="56" t="n">
        <v>37755.05</v>
      </c>
      <c r="U139" s="6" t="n">
        <v>2024</v>
      </c>
    </row>
    <row r="140" s="57" customFormat="true" ht="12.75" hidden="false" customHeight="true" outlineLevel="0" collapsed="false">
      <c r="A140" s="6" t="n">
        <f aca="false">A139+1</f>
        <v>27</v>
      </c>
      <c r="B140" s="48" t="s">
        <v>292</v>
      </c>
      <c r="C140" s="53" t="s">
        <v>293</v>
      </c>
      <c r="D140" s="53" t="s">
        <v>72</v>
      </c>
      <c r="E140" s="6" t="n">
        <v>1960</v>
      </c>
      <c r="F140" s="6"/>
      <c r="G140" s="69" t="s">
        <v>63</v>
      </c>
      <c r="H140" s="80" t="s">
        <v>69</v>
      </c>
      <c r="I140" s="70" t="n">
        <v>4</v>
      </c>
      <c r="J140" s="70" t="n">
        <v>2</v>
      </c>
      <c r="K140" s="69" t="n">
        <v>1425</v>
      </c>
      <c r="L140" s="69" t="n">
        <v>1291</v>
      </c>
      <c r="M140" s="70" t="n">
        <v>89.56</v>
      </c>
      <c r="N140" s="70" t="n">
        <v>32</v>
      </c>
      <c r="O140" s="15" t="n">
        <f aca="false">'Раздел 2'!C140</f>
        <v>4288504.817682</v>
      </c>
      <c r="P140" s="15" t="n">
        <v>0</v>
      </c>
      <c r="Q140" s="15" t="n">
        <v>0</v>
      </c>
      <c r="R140" s="15" t="n">
        <f aca="false">O140</f>
        <v>4288504.817682</v>
      </c>
      <c r="S140" s="55" t="n">
        <f aca="false">O140/L140</f>
        <v>3321.84726389001</v>
      </c>
      <c r="T140" s="56" t="n">
        <v>35657.96</v>
      </c>
      <c r="U140" s="6" t="n">
        <v>2024</v>
      </c>
    </row>
    <row r="141" s="57" customFormat="true" ht="12.75" hidden="false" customHeight="true" outlineLevel="0" collapsed="false">
      <c r="A141" s="6" t="n">
        <f aca="false">A140+1</f>
        <v>28</v>
      </c>
      <c r="B141" s="48" t="s">
        <v>294</v>
      </c>
      <c r="C141" s="53" t="s">
        <v>295</v>
      </c>
      <c r="D141" s="53" t="s">
        <v>72</v>
      </c>
      <c r="E141" s="6" t="n">
        <v>1941</v>
      </c>
      <c r="F141" s="6"/>
      <c r="G141" s="69" t="s">
        <v>63</v>
      </c>
      <c r="H141" s="80" t="s">
        <v>69</v>
      </c>
      <c r="I141" s="70" t="n">
        <v>3</v>
      </c>
      <c r="J141" s="70" t="n">
        <v>2</v>
      </c>
      <c r="K141" s="69" t="n">
        <v>654.5</v>
      </c>
      <c r="L141" s="69" t="n">
        <v>365.6</v>
      </c>
      <c r="M141" s="70" t="n">
        <v>635.1</v>
      </c>
      <c r="N141" s="70" t="n">
        <v>9</v>
      </c>
      <c r="O141" s="15" t="n">
        <f aca="false">'Раздел 2'!C141</f>
        <v>5365553.58</v>
      </c>
      <c r="P141" s="15" t="n">
        <v>0</v>
      </c>
      <c r="Q141" s="15" t="n">
        <v>0</v>
      </c>
      <c r="R141" s="15" t="n">
        <f aca="false">O141</f>
        <v>5365553.58</v>
      </c>
      <c r="S141" s="55" t="n">
        <f aca="false">O141/L141</f>
        <v>14676.0218271335</v>
      </c>
      <c r="T141" s="56" t="n">
        <v>29234.32</v>
      </c>
      <c r="U141" s="6" t="n">
        <v>2024</v>
      </c>
    </row>
    <row r="142" s="57" customFormat="true" ht="12.75" hidden="false" customHeight="true" outlineLevel="0" collapsed="false">
      <c r="A142" s="6" t="n">
        <f aca="false">A141+1</f>
        <v>29</v>
      </c>
      <c r="B142" s="48" t="s">
        <v>93</v>
      </c>
      <c r="C142" s="53" t="s">
        <v>94</v>
      </c>
      <c r="D142" s="53" t="s">
        <v>62</v>
      </c>
      <c r="E142" s="6" t="s">
        <v>95</v>
      </c>
      <c r="F142" s="17"/>
      <c r="G142" s="6" t="s">
        <v>63</v>
      </c>
      <c r="H142" s="54" t="s">
        <v>64</v>
      </c>
      <c r="I142" s="6" t="n">
        <v>4</v>
      </c>
      <c r="J142" s="49" t="n">
        <v>3</v>
      </c>
      <c r="K142" s="15" t="n">
        <v>4649.9</v>
      </c>
      <c r="L142" s="15" t="n">
        <v>3571.7</v>
      </c>
      <c r="M142" s="15" t="n">
        <v>3571.7</v>
      </c>
      <c r="N142" s="49" t="n">
        <v>39</v>
      </c>
      <c r="O142" s="15" t="n">
        <f aca="false">'Раздел 2'!C142</f>
        <v>12658407.003352</v>
      </c>
      <c r="P142" s="15" t="n">
        <v>0</v>
      </c>
      <c r="Q142" s="15" t="n">
        <v>0</v>
      </c>
      <c r="R142" s="15" t="n">
        <f aca="false">O142</f>
        <v>12658407.003352</v>
      </c>
      <c r="S142" s="55" t="n">
        <f aca="false">O142/L142</f>
        <v>3544.08461050816</v>
      </c>
      <c r="T142" s="56" t="n">
        <v>3894.34308592547</v>
      </c>
      <c r="U142" s="6" t="n">
        <v>2024</v>
      </c>
    </row>
    <row r="143" s="57" customFormat="true" ht="12.75" hidden="false" customHeight="true" outlineLevel="0" collapsed="false">
      <c r="A143" s="6" t="n">
        <f aca="false">A142+1</f>
        <v>30</v>
      </c>
      <c r="B143" s="48" t="s">
        <v>76</v>
      </c>
      <c r="C143" s="53" t="s">
        <v>77</v>
      </c>
      <c r="D143" s="53" t="s">
        <v>72</v>
      </c>
      <c r="E143" s="6" t="n">
        <v>1962</v>
      </c>
      <c r="F143" s="17"/>
      <c r="G143" s="6" t="s">
        <v>63</v>
      </c>
      <c r="H143" s="54" t="s">
        <v>64</v>
      </c>
      <c r="I143" s="6" t="n">
        <v>5</v>
      </c>
      <c r="J143" s="49" t="n">
        <v>3</v>
      </c>
      <c r="K143" s="15" t="n">
        <v>3764</v>
      </c>
      <c r="L143" s="15" t="n">
        <v>3522.8</v>
      </c>
      <c r="M143" s="15" t="n">
        <v>0</v>
      </c>
      <c r="N143" s="49" t="n">
        <v>29</v>
      </c>
      <c r="O143" s="15" t="n">
        <f aca="false">'Раздел 2'!C143</f>
        <v>10918521.875186</v>
      </c>
      <c r="P143" s="15" t="n">
        <v>0</v>
      </c>
      <c r="Q143" s="15" t="n">
        <v>0</v>
      </c>
      <c r="R143" s="15" t="n">
        <f aca="false">O143</f>
        <v>10918521.875186</v>
      </c>
      <c r="S143" s="55" t="n">
        <f aca="false">O143/L143</f>
        <v>3099.3873836681</v>
      </c>
      <c r="T143" s="56" t="n">
        <v>3689.48421710003</v>
      </c>
      <c r="U143" s="6" t="n">
        <v>2024</v>
      </c>
    </row>
    <row r="144" s="57" customFormat="true" ht="12.75" hidden="false" customHeight="true" outlineLevel="0" collapsed="false">
      <c r="A144" s="6" t="n">
        <f aca="false">A143+1</f>
        <v>31</v>
      </c>
      <c r="B144" s="48" t="s">
        <v>100</v>
      </c>
      <c r="C144" s="53" t="s">
        <v>101</v>
      </c>
      <c r="D144" s="53" t="s">
        <v>72</v>
      </c>
      <c r="E144" s="6" t="s">
        <v>102</v>
      </c>
      <c r="F144" s="6"/>
      <c r="G144" s="6" t="s">
        <v>63</v>
      </c>
      <c r="H144" s="48" t="s">
        <v>64</v>
      </c>
      <c r="I144" s="6" t="n">
        <v>4</v>
      </c>
      <c r="J144" s="49" t="n">
        <v>3</v>
      </c>
      <c r="K144" s="15" t="n">
        <v>2292.5</v>
      </c>
      <c r="L144" s="15" t="n">
        <v>2184.4</v>
      </c>
      <c r="M144" s="15" t="n">
        <v>0</v>
      </c>
      <c r="N144" s="61" t="n">
        <v>24</v>
      </c>
      <c r="O144" s="15" t="n">
        <f aca="false">'Раздел 2'!C144</f>
        <v>13597420.705714</v>
      </c>
      <c r="P144" s="15" t="n">
        <v>0</v>
      </c>
      <c r="Q144" s="15" t="n">
        <v>0</v>
      </c>
      <c r="R144" s="15" t="n">
        <f aca="false">O144</f>
        <v>13597420.705714</v>
      </c>
      <c r="S144" s="55" t="n">
        <f aca="false">O144/L144</f>
        <v>6224.78516101172</v>
      </c>
      <c r="T144" s="56" t="n">
        <v>6941.34911188427</v>
      </c>
      <c r="U144" s="6" t="n">
        <v>2024</v>
      </c>
    </row>
    <row r="145" s="57" customFormat="true" ht="12.75" hidden="false" customHeight="true" outlineLevel="0" collapsed="false">
      <c r="A145" s="6" t="n">
        <f aca="false">A144+1</f>
        <v>32</v>
      </c>
      <c r="B145" s="48" t="s">
        <v>87</v>
      </c>
      <c r="C145" s="53" t="s">
        <v>88</v>
      </c>
      <c r="D145" s="53" t="s">
        <v>72</v>
      </c>
      <c r="E145" s="6" t="s">
        <v>89</v>
      </c>
      <c r="F145" s="17"/>
      <c r="G145" s="6" t="s">
        <v>63</v>
      </c>
      <c r="H145" s="48" t="s">
        <v>64</v>
      </c>
      <c r="I145" s="6" t="n">
        <v>5</v>
      </c>
      <c r="J145" s="49" t="n">
        <v>4</v>
      </c>
      <c r="K145" s="15" t="n">
        <v>4916.74</v>
      </c>
      <c r="L145" s="15" t="n">
        <v>4178.74</v>
      </c>
      <c r="M145" s="15" t="n">
        <v>3089.39</v>
      </c>
      <c r="N145" s="61" t="n">
        <v>61</v>
      </c>
      <c r="O145" s="15" t="n">
        <f aca="false">'Раздел 2'!C145</f>
        <v>12343044.71</v>
      </c>
      <c r="P145" s="15" t="n">
        <v>0</v>
      </c>
      <c r="Q145" s="15" t="n">
        <v>0</v>
      </c>
      <c r="R145" s="15" t="n">
        <f aca="false">O145</f>
        <v>12343044.71</v>
      </c>
      <c r="S145" s="55" t="n">
        <f aca="false">O145/L145</f>
        <v>2953.77188099762</v>
      </c>
      <c r="T145" s="56" t="n">
        <v>3565.796</v>
      </c>
      <c r="U145" s="6" t="n">
        <v>2024</v>
      </c>
    </row>
    <row r="146" s="57" customFormat="true" ht="12.75" hidden="false" customHeight="true" outlineLevel="0" collapsed="false">
      <c r="A146" s="6" t="n">
        <f aca="false">A145+1</f>
        <v>33</v>
      </c>
      <c r="B146" s="58" t="s">
        <v>85</v>
      </c>
      <c r="C146" s="53" t="s">
        <v>86</v>
      </c>
      <c r="D146" s="53" t="s">
        <v>72</v>
      </c>
      <c r="E146" s="6" t="n">
        <v>1960</v>
      </c>
      <c r="F146" s="17"/>
      <c r="G146" s="6" t="s">
        <v>63</v>
      </c>
      <c r="H146" s="48" t="s">
        <v>64</v>
      </c>
      <c r="I146" s="6" t="n">
        <v>2</v>
      </c>
      <c r="J146" s="49" t="n">
        <v>2</v>
      </c>
      <c r="K146" s="15" t="n">
        <v>843.1</v>
      </c>
      <c r="L146" s="15" t="n">
        <v>776</v>
      </c>
      <c r="M146" s="59" t="n">
        <v>0</v>
      </c>
      <c r="N146" s="49" t="n">
        <v>14</v>
      </c>
      <c r="O146" s="15" t="n">
        <f aca="false">'Раздел 2'!C146</f>
        <v>7449054.51</v>
      </c>
      <c r="P146" s="15" t="n">
        <v>0</v>
      </c>
      <c r="Q146" s="15" t="n">
        <v>0</v>
      </c>
      <c r="R146" s="15" t="n">
        <f aca="false">O146</f>
        <v>7449054.51</v>
      </c>
      <c r="S146" s="55" t="n">
        <f aca="false">O146/L146</f>
        <v>9599.29704896907</v>
      </c>
      <c r="T146" s="56" t="n">
        <v>12251.5350515464</v>
      </c>
      <c r="U146" s="6" t="n">
        <v>2024</v>
      </c>
    </row>
    <row r="147" s="57" customFormat="true" ht="12.75" hidden="false" customHeight="true" outlineLevel="0" collapsed="false">
      <c r="A147" s="6" t="n">
        <f aca="false">A146+1</f>
        <v>34</v>
      </c>
      <c r="B147" s="48" t="s">
        <v>225</v>
      </c>
      <c r="C147" s="53" t="s">
        <v>226</v>
      </c>
      <c r="D147" s="53" t="s">
        <v>137</v>
      </c>
      <c r="E147" s="6" t="n">
        <v>1954</v>
      </c>
      <c r="F147" s="6"/>
      <c r="G147" s="6" t="s">
        <v>63</v>
      </c>
      <c r="H147" s="48" t="s">
        <v>64</v>
      </c>
      <c r="I147" s="6" t="n">
        <v>3</v>
      </c>
      <c r="J147" s="49" t="n">
        <v>2</v>
      </c>
      <c r="K147" s="15" t="n">
        <v>1230.34</v>
      </c>
      <c r="L147" s="15" t="n">
        <v>1148.6</v>
      </c>
      <c r="M147" s="15" t="n">
        <v>1148.6</v>
      </c>
      <c r="N147" s="49" t="n">
        <v>16</v>
      </c>
      <c r="O147" s="15" t="n">
        <f aca="false">'Раздел 2'!C147</f>
        <v>6369982.17</v>
      </c>
      <c r="P147" s="15" t="n">
        <v>0</v>
      </c>
      <c r="Q147" s="15" t="n">
        <v>0</v>
      </c>
      <c r="R147" s="15" t="n">
        <f aca="false">O147</f>
        <v>6369982.17</v>
      </c>
      <c r="S147" s="55" t="n">
        <f aca="false">O147/L147</f>
        <v>5545.86641998955</v>
      </c>
      <c r="T147" s="56" t="n">
        <v>6094.07469963434</v>
      </c>
      <c r="U147" s="6" t="n">
        <v>2024</v>
      </c>
    </row>
    <row r="148" s="57" customFormat="true" ht="12.75" hidden="false" customHeight="true" outlineLevel="0" collapsed="false">
      <c r="A148" s="6" t="n">
        <f aca="false">A147+1</f>
        <v>35</v>
      </c>
      <c r="B148" s="48" t="s">
        <v>183</v>
      </c>
      <c r="C148" s="53" t="s">
        <v>184</v>
      </c>
      <c r="D148" s="53" t="s">
        <v>137</v>
      </c>
      <c r="E148" s="6" t="n">
        <v>1951</v>
      </c>
      <c r="F148" s="17"/>
      <c r="G148" s="6" t="s">
        <v>63</v>
      </c>
      <c r="H148" s="48" t="s">
        <v>64</v>
      </c>
      <c r="I148" s="6" t="n">
        <v>3</v>
      </c>
      <c r="J148" s="49" t="n">
        <v>2</v>
      </c>
      <c r="K148" s="15" t="n">
        <v>1097.9</v>
      </c>
      <c r="L148" s="15" t="n">
        <v>1075.8</v>
      </c>
      <c r="M148" s="15" t="n">
        <v>1028</v>
      </c>
      <c r="N148" s="61" t="n">
        <v>24</v>
      </c>
      <c r="O148" s="15" t="n">
        <f aca="false">'Раздел 2'!C148</f>
        <v>4489382.54</v>
      </c>
      <c r="P148" s="15" t="n">
        <v>0</v>
      </c>
      <c r="Q148" s="15" t="n">
        <v>0</v>
      </c>
      <c r="R148" s="15" t="n">
        <f aca="false">O148</f>
        <v>4489382.54</v>
      </c>
      <c r="S148" s="55" t="n">
        <f aca="false">O148/L148</f>
        <v>4173.06426845139</v>
      </c>
      <c r="T148" s="56" t="n">
        <v>4979.77598066555</v>
      </c>
      <c r="U148" s="6" t="n">
        <v>2024</v>
      </c>
    </row>
    <row r="149" s="57" customFormat="true" ht="12.75" hidden="false" customHeight="true" outlineLevel="0" collapsed="false">
      <c r="A149" s="6" t="n">
        <f aca="false">A148+1</f>
        <v>36</v>
      </c>
      <c r="B149" s="48" t="s">
        <v>296</v>
      </c>
      <c r="C149" s="53" t="s">
        <v>297</v>
      </c>
      <c r="D149" s="53" t="s">
        <v>137</v>
      </c>
      <c r="E149" s="6" t="n">
        <v>1958</v>
      </c>
      <c r="F149" s="17"/>
      <c r="G149" s="62" t="s">
        <v>63</v>
      </c>
      <c r="H149" s="48" t="s">
        <v>64</v>
      </c>
      <c r="I149" s="6" t="n">
        <v>3</v>
      </c>
      <c r="J149" s="49" t="n">
        <v>2</v>
      </c>
      <c r="K149" s="15" t="n">
        <v>1061.5</v>
      </c>
      <c r="L149" s="15" t="n">
        <v>965</v>
      </c>
      <c r="M149" s="15" t="n">
        <v>964.5</v>
      </c>
      <c r="N149" s="49" t="n">
        <v>18</v>
      </c>
      <c r="O149" s="15" t="n">
        <f aca="false">'Раздел 2'!C149</f>
        <v>4834163.24</v>
      </c>
      <c r="P149" s="15" t="n">
        <v>0</v>
      </c>
      <c r="Q149" s="15" t="n">
        <v>0</v>
      </c>
      <c r="R149" s="15" t="n">
        <f aca="false">O149</f>
        <v>4834163.24</v>
      </c>
      <c r="S149" s="55" t="n">
        <f aca="false">O149/L149</f>
        <v>5009.49558549223</v>
      </c>
      <c r="T149" s="55" t="n">
        <v>10477.1</v>
      </c>
      <c r="U149" s="6" t="n">
        <v>2024</v>
      </c>
    </row>
    <row r="150" s="57" customFormat="true" ht="12.75" hidden="false" customHeight="true" outlineLevel="0" collapsed="false">
      <c r="A150" s="6" t="n">
        <f aca="false">A149+1</f>
        <v>37</v>
      </c>
      <c r="B150" s="48" t="s">
        <v>298</v>
      </c>
      <c r="C150" s="53" t="s">
        <v>299</v>
      </c>
      <c r="D150" s="53" t="s">
        <v>137</v>
      </c>
      <c r="E150" s="6" t="n">
        <v>1955</v>
      </c>
      <c r="F150" s="17"/>
      <c r="G150" s="62" t="s">
        <v>63</v>
      </c>
      <c r="H150" s="48" t="s">
        <v>64</v>
      </c>
      <c r="I150" s="6" t="n">
        <v>3</v>
      </c>
      <c r="J150" s="49" t="n">
        <v>2</v>
      </c>
      <c r="K150" s="15" t="n">
        <v>2070.6</v>
      </c>
      <c r="L150" s="15" t="n">
        <v>1308.8</v>
      </c>
      <c r="M150" s="15" t="n">
        <v>1159</v>
      </c>
      <c r="N150" s="49" t="n">
        <v>23</v>
      </c>
      <c r="O150" s="15" t="n">
        <f aca="false">'Раздел 2'!C150</f>
        <v>4128252.806024</v>
      </c>
      <c r="P150" s="15" t="n">
        <v>0</v>
      </c>
      <c r="Q150" s="15" t="n">
        <v>0</v>
      </c>
      <c r="R150" s="15" t="n">
        <f aca="false">O150</f>
        <v>4128252.806024</v>
      </c>
      <c r="S150" s="55" t="n">
        <f aca="false">O150/L150</f>
        <v>3154.22738846577</v>
      </c>
      <c r="T150" s="55" t="n">
        <v>10477.1</v>
      </c>
      <c r="U150" s="6" t="n">
        <v>2024</v>
      </c>
    </row>
    <row r="151" s="57" customFormat="true" ht="12.75" hidden="false" customHeight="true" outlineLevel="0" collapsed="false">
      <c r="A151" s="6" t="n">
        <f aca="false">A150+1</f>
        <v>38</v>
      </c>
      <c r="B151" s="48" t="s">
        <v>300</v>
      </c>
      <c r="C151" s="58" t="s">
        <v>301</v>
      </c>
      <c r="D151" s="81" t="s">
        <v>161</v>
      </c>
      <c r="E151" s="6" t="n">
        <v>1953</v>
      </c>
      <c r="F151" s="17"/>
      <c r="G151" s="70" t="s">
        <v>63</v>
      </c>
      <c r="H151" s="82" t="s">
        <v>64</v>
      </c>
      <c r="I151" s="70" t="n">
        <v>3</v>
      </c>
      <c r="J151" s="70" t="n">
        <v>2</v>
      </c>
      <c r="K151" s="83" t="n">
        <v>1862.4</v>
      </c>
      <c r="L151" s="83" t="n">
        <v>1068.2</v>
      </c>
      <c r="M151" s="70" t="n">
        <v>1068.2</v>
      </c>
      <c r="N151" s="70" t="n">
        <v>19</v>
      </c>
      <c r="O151" s="15" t="n">
        <f aca="false">'Раздел 2'!C151</f>
        <v>98305.17</v>
      </c>
      <c r="P151" s="15" t="n">
        <v>0</v>
      </c>
      <c r="Q151" s="15" t="n">
        <v>0</v>
      </c>
      <c r="R151" s="15" t="n">
        <f aca="false">O151</f>
        <v>98305.17</v>
      </c>
      <c r="S151" s="55" t="n">
        <f aca="false">O151/L151</f>
        <v>92.028805467141</v>
      </c>
      <c r="T151" s="55" t="n">
        <v>29234.32</v>
      </c>
      <c r="U151" s="6" t="n">
        <v>2024</v>
      </c>
    </row>
    <row r="152" s="57" customFormat="true" ht="12.75" hidden="false" customHeight="true" outlineLevel="0" collapsed="false">
      <c r="A152" s="6" t="n">
        <f aca="false">A151+1</f>
        <v>39</v>
      </c>
      <c r="B152" s="48" t="s">
        <v>302</v>
      </c>
      <c r="C152" s="53" t="s">
        <v>303</v>
      </c>
      <c r="D152" s="53" t="s">
        <v>137</v>
      </c>
      <c r="E152" s="6" t="n">
        <v>1965</v>
      </c>
      <c r="F152" s="17"/>
      <c r="G152" s="70" t="s">
        <v>63</v>
      </c>
      <c r="H152" s="82" t="s">
        <v>69</v>
      </c>
      <c r="I152" s="70" t="n">
        <v>5</v>
      </c>
      <c r="J152" s="70" t="n">
        <v>4</v>
      </c>
      <c r="K152" s="83" t="n">
        <v>4499</v>
      </c>
      <c r="L152" s="83" t="n">
        <v>3219</v>
      </c>
      <c r="M152" s="70" t="n">
        <v>0</v>
      </c>
      <c r="N152" s="70" t="n">
        <v>80</v>
      </c>
      <c r="O152" s="15" t="n">
        <f aca="false">'Раздел 2'!C152</f>
        <v>552902.22</v>
      </c>
      <c r="P152" s="15" t="n">
        <v>0</v>
      </c>
      <c r="Q152" s="15" t="n">
        <v>0</v>
      </c>
      <c r="R152" s="15" t="n">
        <f aca="false">O152</f>
        <v>552902.22</v>
      </c>
      <c r="S152" s="55" t="n">
        <f aca="false">O152/L152</f>
        <v>171.762106244175</v>
      </c>
      <c r="T152" s="55" t="n">
        <v>21963.12</v>
      </c>
      <c r="U152" s="6" t="n">
        <v>2024</v>
      </c>
    </row>
    <row r="153" s="57" customFormat="true" ht="12.75" hidden="false" customHeight="true" outlineLevel="0" collapsed="false">
      <c r="A153" s="6" t="n">
        <f aca="false">A152+1</f>
        <v>40</v>
      </c>
      <c r="B153" s="48" t="s">
        <v>304</v>
      </c>
      <c r="C153" s="53" t="s">
        <v>305</v>
      </c>
      <c r="D153" s="53" t="s">
        <v>306</v>
      </c>
      <c r="E153" s="6" t="n">
        <v>1987</v>
      </c>
      <c r="F153" s="17"/>
      <c r="G153" s="70" t="s">
        <v>63</v>
      </c>
      <c r="H153" s="82" t="s">
        <v>307</v>
      </c>
      <c r="I153" s="70" t="n">
        <v>2</v>
      </c>
      <c r="J153" s="70" t="n">
        <v>2</v>
      </c>
      <c r="K153" s="83" t="n">
        <v>254.52</v>
      </c>
      <c r="L153" s="83" t="n">
        <v>212.1</v>
      </c>
      <c r="M153" s="70" t="n">
        <v>0</v>
      </c>
      <c r="N153" s="70" t="n">
        <v>4</v>
      </c>
      <c r="O153" s="15" t="n">
        <f aca="false">'Раздел 2'!C153</f>
        <v>33528.19</v>
      </c>
      <c r="P153" s="15" t="n">
        <v>0</v>
      </c>
      <c r="Q153" s="15" t="n">
        <v>0</v>
      </c>
      <c r="R153" s="15" t="n">
        <f aca="false">O153</f>
        <v>33528.19</v>
      </c>
      <c r="S153" s="55" t="n">
        <f aca="false">O153/L153</f>
        <v>158.077274870344</v>
      </c>
      <c r="T153" s="56" t="n">
        <v>3775.505</v>
      </c>
      <c r="U153" s="6" t="n">
        <v>2024</v>
      </c>
    </row>
    <row r="154" s="57" customFormat="true" ht="12.75" hidden="false" customHeight="true" outlineLevel="0" collapsed="false">
      <c r="A154" s="6" t="n">
        <f aca="false">A153+1</f>
        <v>41</v>
      </c>
      <c r="B154" s="48" t="s">
        <v>308</v>
      </c>
      <c r="C154" s="53" t="s">
        <v>309</v>
      </c>
      <c r="D154" s="53" t="s">
        <v>72</v>
      </c>
      <c r="E154" s="6" t="s">
        <v>182</v>
      </c>
      <c r="F154" s="17"/>
      <c r="G154" s="70" t="s">
        <v>63</v>
      </c>
      <c r="H154" s="82" t="s">
        <v>64</v>
      </c>
      <c r="I154" s="70" t="n">
        <v>2</v>
      </c>
      <c r="J154" s="70" t="n">
        <v>1</v>
      </c>
      <c r="K154" s="83" t="n">
        <v>418.9</v>
      </c>
      <c r="L154" s="83" t="n">
        <v>256.8</v>
      </c>
      <c r="M154" s="70" t="n">
        <v>309.9</v>
      </c>
      <c r="N154" s="70" t="n">
        <v>8</v>
      </c>
      <c r="O154" s="15" t="n">
        <f aca="false">'Раздел 2'!C154</f>
        <v>4361080.24</v>
      </c>
      <c r="P154" s="15" t="n">
        <v>0</v>
      </c>
      <c r="Q154" s="15" t="n">
        <v>0</v>
      </c>
      <c r="R154" s="15" t="n">
        <f aca="false">O154</f>
        <v>4361080.24</v>
      </c>
      <c r="S154" s="55" t="n">
        <f aca="false">O154/L154</f>
        <v>16982.3996884735</v>
      </c>
      <c r="T154" s="56" t="n">
        <v>37755.05</v>
      </c>
      <c r="U154" s="6" t="n">
        <v>2024</v>
      </c>
    </row>
    <row r="155" s="57" customFormat="true" ht="12.75" hidden="false" customHeight="true" outlineLevel="0" collapsed="false">
      <c r="A155" s="6" t="n">
        <f aca="false">A154+1</f>
        <v>42</v>
      </c>
      <c r="B155" s="48" t="s">
        <v>196</v>
      </c>
      <c r="C155" s="53" t="s">
        <v>197</v>
      </c>
      <c r="D155" s="53" t="s">
        <v>72</v>
      </c>
      <c r="E155" s="6" t="s">
        <v>95</v>
      </c>
      <c r="F155" s="17"/>
      <c r="G155" s="70" t="s">
        <v>63</v>
      </c>
      <c r="H155" s="82" t="s">
        <v>69</v>
      </c>
      <c r="I155" s="70" t="n">
        <v>2</v>
      </c>
      <c r="J155" s="70" t="n">
        <v>2</v>
      </c>
      <c r="K155" s="83" t="n">
        <v>723.3</v>
      </c>
      <c r="L155" s="83" t="n">
        <v>703.15</v>
      </c>
      <c r="M155" s="70" t="n">
        <v>515.9</v>
      </c>
      <c r="N155" s="70" t="n">
        <v>12</v>
      </c>
      <c r="O155" s="15" t="n">
        <f aca="false">'Раздел 2'!C155</f>
        <v>6290308.21</v>
      </c>
      <c r="P155" s="15" t="n">
        <v>0</v>
      </c>
      <c r="Q155" s="15" t="n">
        <v>0</v>
      </c>
      <c r="R155" s="15" t="n">
        <f aca="false">O155</f>
        <v>6290308.21</v>
      </c>
      <c r="S155" s="55" t="n">
        <f aca="false">O155/L155</f>
        <v>8945.89804451397</v>
      </c>
      <c r="T155" s="56" t="n">
        <v>35657.96</v>
      </c>
      <c r="U155" s="6" t="n">
        <v>2024</v>
      </c>
    </row>
    <row r="156" s="63" customFormat="true" ht="12.75" hidden="false" customHeight="true" outlineLevel="0" collapsed="false">
      <c r="A156" s="28" t="s">
        <v>310</v>
      </c>
      <c r="B156" s="28"/>
      <c r="C156" s="28"/>
      <c r="D156" s="28"/>
      <c r="E156" s="30" t="n">
        <v>42</v>
      </c>
      <c r="F156" s="30"/>
      <c r="G156" s="30"/>
      <c r="H156" s="28"/>
      <c r="I156" s="30"/>
      <c r="J156" s="31"/>
      <c r="K156" s="33" t="n">
        <f aca="false">SUM(K114:K155)</f>
        <v>107357.54</v>
      </c>
      <c r="L156" s="33" t="n">
        <f aca="false">SUM(L114:L155)</f>
        <v>85414.5</v>
      </c>
      <c r="M156" s="33" t="n">
        <f aca="false">SUM(M114:M155)</f>
        <v>28703.08</v>
      </c>
      <c r="N156" s="33" t="n">
        <f aca="false">SUM(N114:N155)</f>
        <v>1493</v>
      </c>
      <c r="O156" s="33" t="n">
        <f aca="false">SUM(O114:O155)</f>
        <v>293146476.659077</v>
      </c>
      <c r="P156" s="33" t="n">
        <f aca="false">SUM(P114:P155)</f>
        <v>0</v>
      </c>
      <c r="Q156" s="33" t="n">
        <f aca="false">SUM(Q114:Q155)</f>
        <v>0</v>
      </c>
      <c r="R156" s="33" t="n">
        <f aca="false">SUM(R114:R155)</f>
        <v>293146476.659077</v>
      </c>
      <c r="S156" s="64"/>
      <c r="T156" s="65"/>
      <c r="U156" s="30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84"/>
    </row>
    <row r="157" s="86" customFormat="true" ht="13.35" hidden="false" customHeight="true" outlineLevel="0" collapsed="false">
      <c r="A157" s="21" t="s">
        <v>311</v>
      </c>
      <c r="B157" s="21"/>
      <c r="C157" s="21"/>
      <c r="D157" s="21"/>
      <c r="E157" s="23" t="n">
        <f aca="false">E58+E156+E113</f>
        <v>135</v>
      </c>
      <c r="F157" s="23"/>
      <c r="G157" s="23"/>
      <c r="H157" s="23"/>
      <c r="I157" s="23"/>
      <c r="J157" s="23"/>
      <c r="K157" s="24" t="n">
        <f aca="false">K58+K156+K113</f>
        <v>310089.49</v>
      </c>
      <c r="L157" s="24" t="n">
        <f aca="false">L58+L156+L113</f>
        <v>247939.58</v>
      </c>
      <c r="M157" s="24" t="n">
        <f aca="false">M58+M156+M113</f>
        <v>116155.27</v>
      </c>
      <c r="N157" s="24" t="n">
        <f aca="false">N58+N156+N113</f>
        <v>4577</v>
      </c>
      <c r="O157" s="24" t="n">
        <f aca="false">O58+O156+O113</f>
        <v>752334130.890293</v>
      </c>
      <c r="P157" s="24" t="n">
        <f aca="false">P58+P156+P113</f>
        <v>0</v>
      </c>
      <c r="Q157" s="24" t="n">
        <f aca="false">Q58+Q156+Q113</f>
        <v>0</v>
      </c>
      <c r="R157" s="24" t="n">
        <f aca="false">R58+R156+R113</f>
        <v>752334130.890293</v>
      </c>
      <c r="S157" s="25"/>
      <c r="T157" s="85"/>
      <c r="U157" s="23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</row>
    <row r="158" s="2" customFormat="true" ht="13.35" hidden="false" customHeight="true" outlineLevel="0" collapsed="false">
      <c r="A158" s="6"/>
      <c r="B158" s="46" t="s">
        <v>312</v>
      </c>
      <c r="C158" s="46"/>
      <c r="D158" s="46"/>
      <c r="E158" s="47"/>
      <c r="F158" s="6"/>
      <c r="G158" s="6"/>
      <c r="H158" s="48"/>
      <c r="I158" s="6"/>
      <c r="J158" s="49"/>
      <c r="K158" s="15"/>
      <c r="L158" s="15"/>
      <c r="M158" s="6"/>
      <c r="N158" s="49"/>
      <c r="O158" s="6"/>
      <c r="P158" s="6"/>
      <c r="Q158" s="6"/>
      <c r="R158" s="48"/>
      <c r="S158" s="55"/>
      <c r="T158" s="87"/>
      <c r="U158" s="6"/>
    </row>
    <row r="159" s="2" customFormat="true" ht="12.75" hidden="false" customHeight="true" outlineLevel="0" collapsed="false">
      <c r="A159" s="6" t="n">
        <v>1</v>
      </c>
      <c r="B159" s="48" t="s">
        <v>313</v>
      </c>
      <c r="C159" s="6" t="s">
        <v>314</v>
      </c>
      <c r="D159" s="6" t="s">
        <v>315</v>
      </c>
      <c r="E159" s="6" t="n">
        <v>1962</v>
      </c>
      <c r="F159" s="6"/>
      <c r="G159" s="6" t="s">
        <v>63</v>
      </c>
      <c r="H159" s="54" t="s">
        <v>64</v>
      </c>
      <c r="I159" s="6" t="n">
        <v>2</v>
      </c>
      <c r="J159" s="49" t="n">
        <v>2</v>
      </c>
      <c r="K159" s="15" t="n">
        <v>270.5</v>
      </c>
      <c r="L159" s="15" t="n">
        <v>268.4</v>
      </c>
      <c r="M159" s="6" t="n">
        <v>268.4</v>
      </c>
      <c r="N159" s="6" t="n">
        <v>8</v>
      </c>
      <c r="O159" s="15" t="n">
        <f aca="false">'Раздел 2'!C159</f>
        <v>337855.15</v>
      </c>
      <c r="P159" s="15" t="n">
        <v>0</v>
      </c>
      <c r="Q159" s="15" t="n">
        <v>0</v>
      </c>
      <c r="R159" s="15" t="n">
        <f aca="false">O159</f>
        <v>337855.15</v>
      </c>
      <c r="S159" s="55" t="n">
        <f aca="false">R159/L159</f>
        <v>1258.77477645306</v>
      </c>
      <c r="T159" s="56" t="n">
        <v>4429.292</v>
      </c>
      <c r="U159" s="6" t="n">
        <v>2022</v>
      </c>
    </row>
    <row r="160" s="36" customFormat="true" ht="12.75" hidden="false" customHeight="true" outlineLevel="0" collapsed="false">
      <c r="A160" s="28" t="s">
        <v>316</v>
      </c>
      <c r="B160" s="28"/>
      <c r="C160" s="73"/>
      <c r="D160" s="73"/>
      <c r="E160" s="30" t="n">
        <v>1</v>
      </c>
      <c r="F160" s="30"/>
      <c r="G160" s="30"/>
      <c r="H160" s="28"/>
      <c r="I160" s="30"/>
      <c r="J160" s="31"/>
      <c r="K160" s="33" t="n">
        <f aca="false">SUM(K159:K159)</f>
        <v>270.5</v>
      </c>
      <c r="L160" s="33" t="n">
        <f aca="false">SUM(L159:L159)</f>
        <v>268.4</v>
      </c>
      <c r="M160" s="33" t="n">
        <f aca="false">SUM(M159:M159)</f>
        <v>268.4</v>
      </c>
      <c r="N160" s="33" t="n">
        <f aca="false">SUM(N159:N159)</f>
        <v>8</v>
      </c>
      <c r="O160" s="33" t="n">
        <f aca="false">SUM(O159:O159)</f>
        <v>337855.15</v>
      </c>
      <c r="P160" s="33" t="n">
        <f aca="false">SUM(P159:P159)</f>
        <v>0</v>
      </c>
      <c r="Q160" s="33" t="n">
        <f aca="false">SUM(Q159:Q159)</f>
        <v>0</v>
      </c>
      <c r="R160" s="33" t="n">
        <f aca="false">SUM(R159:R159)</f>
        <v>337855.15</v>
      </c>
      <c r="S160" s="64"/>
      <c r="T160" s="88"/>
      <c r="U160" s="30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="2" customFormat="true" ht="12.75" hidden="false" customHeight="true" outlineLevel="0" collapsed="false">
      <c r="A161" s="6" t="n">
        <v>1</v>
      </c>
      <c r="B161" s="48" t="s">
        <v>317</v>
      </c>
      <c r="C161" s="6" t="s">
        <v>318</v>
      </c>
      <c r="D161" s="6" t="s">
        <v>137</v>
      </c>
      <c r="E161" s="6" t="n">
        <v>1962</v>
      </c>
      <c r="F161" s="6"/>
      <c r="G161" s="6" t="s">
        <v>63</v>
      </c>
      <c r="H161" s="54" t="s">
        <v>64</v>
      </c>
      <c r="I161" s="6" t="n">
        <v>3</v>
      </c>
      <c r="J161" s="49" t="n">
        <v>2</v>
      </c>
      <c r="K161" s="15" t="n">
        <v>839.6</v>
      </c>
      <c r="L161" s="15" t="n">
        <v>792.6</v>
      </c>
      <c r="M161" s="6" t="n">
        <v>0</v>
      </c>
      <c r="N161" s="6" t="n">
        <v>24</v>
      </c>
      <c r="O161" s="15" t="n">
        <f aca="false">'Раздел 2'!C161</f>
        <v>16254257.06</v>
      </c>
      <c r="P161" s="15" t="n">
        <v>0</v>
      </c>
      <c r="Q161" s="15" t="n">
        <v>0</v>
      </c>
      <c r="R161" s="15" t="n">
        <f aca="false">O161</f>
        <v>16254257.06</v>
      </c>
      <c r="S161" s="55" t="n">
        <f aca="false">R161/L161</f>
        <v>20507.5158465809</v>
      </c>
      <c r="T161" s="56" t="n">
        <v>44292.92</v>
      </c>
      <c r="U161" s="6" t="n">
        <v>2023</v>
      </c>
    </row>
    <row r="162" s="2" customFormat="true" ht="12.75" hidden="false" customHeight="true" outlineLevel="0" collapsed="false">
      <c r="A162" s="28" t="s">
        <v>319</v>
      </c>
      <c r="B162" s="28"/>
      <c r="C162" s="73"/>
      <c r="D162" s="73"/>
      <c r="E162" s="30" t="n">
        <v>1</v>
      </c>
      <c r="F162" s="30"/>
      <c r="G162" s="30"/>
      <c r="H162" s="28"/>
      <c r="I162" s="30"/>
      <c r="J162" s="31"/>
      <c r="K162" s="33" t="n">
        <f aca="false">SUM(K161:K161)</f>
        <v>839.6</v>
      </c>
      <c r="L162" s="33" t="n">
        <f aca="false">SUM(L161:L161)</f>
        <v>792.6</v>
      </c>
      <c r="M162" s="33" t="n">
        <f aca="false">SUM(M161:M161)</f>
        <v>0</v>
      </c>
      <c r="N162" s="33" t="n">
        <f aca="false">SUM(N161:N161)</f>
        <v>24</v>
      </c>
      <c r="O162" s="33" t="n">
        <f aca="false">SUM(O161:O161)</f>
        <v>16254257.06</v>
      </c>
      <c r="P162" s="33" t="n">
        <f aca="false">SUM(P161:P161)</f>
        <v>0</v>
      </c>
      <c r="Q162" s="33" t="n">
        <f aca="false">SUM(Q161:Q161)</f>
        <v>0</v>
      </c>
      <c r="R162" s="33" t="n">
        <f aca="false">SUM(R161:R161)</f>
        <v>16254257.06</v>
      </c>
      <c r="S162" s="64"/>
      <c r="T162" s="88"/>
      <c r="U162" s="30"/>
    </row>
    <row r="163" s="2" customFormat="true" ht="12.75" hidden="false" customHeight="true" outlineLevel="0" collapsed="false">
      <c r="A163" s="6"/>
      <c r="B163" s="48"/>
      <c r="C163" s="6"/>
      <c r="D163" s="6"/>
      <c r="E163" s="6"/>
      <c r="F163" s="6"/>
      <c r="G163" s="6"/>
      <c r="H163" s="54"/>
      <c r="I163" s="6"/>
      <c r="J163" s="49"/>
      <c r="K163" s="15"/>
      <c r="L163" s="15"/>
      <c r="M163" s="6"/>
      <c r="N163" s="6"/>
      <c r="O163" s="15"/>
      <c r="P163" s="15"/>
      <c r="Q163" s="15"/>
      <c r="R163" s="15"/>
      <c r="S163" s="55"/>
      <c r="T163" s="56"/>
      <c r="U163" s="6"/>
    </row>
    <row r="164" s="2" customFormat="true" ht="12.75" hidden="false" customHeight="true" outlineLevel="0" collapsed="false">
      <c r="A164" s="28" t="s">
        <v>320</v>
      </c>
      <c r="B164" s="28"/>
      <c r="C164" s="28"/>
      <c r="D164" s="28"/>
      <c r="E164" s="30" t="n">
        <v>0</v>
      </c>
      <c r="F164" s="30"/>
      <c r="G164" s="30"/>
      <c r="H164" s="28"/>
      <c r="I164" s="30"/>
      <c r="J164" s="31"/>
      <c r="K164" s="33" t="n">
        <f aca="false">SUM(K163:K163)</f>
        <v>0</v>
      </c>
      <c r="L164" s="33" t="n">
        <f aca="false">SUM(L163:L163)</f>
        <v>0</v>
      </c>
      <c r="M164" s="33" t="n">
        <f aca="false">SUM(M163:M163)</f>
        <v>0</v>
      </c>
      <c r="N164" s="33" t="n">
        <f aca="false">SUM(N163:N163)</f>
        <v>0</v>
      </c>
      <c r="O164" s="33" t="n">
        <f aca="false">SUM(O163:O163)</f>
        <v>0</v>
      </c>
      <c r="P164" s="33" t="n">
        <f aca="false">SUM(P163:P163)</f>
        <v>0</v>
      </c>
      <c r="Q164" s="33" t="n">
        <f aca="false">SUM(Q163:Q163)</f>
        <v>0</v>
      </c>
      <c r="R164" s="33" t="n">
        <f aca="false">SUM(R163:R163)</f>
        <v>0</v>
      </c>
      <c r="S164" s="64"/>
      <c r="T164" s="88"/>
      <c r="U164" s="30"/>
    </row>
    <row r="165" s="86" customFormat="true" ht="13.35" hidden="false" customHeight="true" outlineLevel="0" collapsed="false">
      <c r="A165" s="21" t="s">
        <v>321</v>
      </c>
      <c r="B165" s="21"/>
      <c r="C165" s="21"/>
      <c r="D165" s="21"/>
      <c r="E165" s="23" t="n">
        <f aca="false">E164+E162+E160</f>
        <v>2</v>
      </c>
      <c r="F165" s="23"/>
      <c r="G165" s="23"/>
      <c r="H165" s="23"/>
      <c r="I165" s="23"/>
      <c r="J165" s="23"/>
      <c r="K165" s="24" t="n">
        <f aca="false">K164+K162+K160</f>
        <v>1110.1</v>
      </c>
      <c r="L165" s="24" t="n">
        <f aca="false">L164+L162+L160</f>
        <v>1061</v>
      </c>
      <c r="M165" s="24" t="n">
        <f aca="false">M164+M162+M160</f>
        <v>268.4</v>
      </c>
      <c r="N165" s="24" t="n">
        <f aca="false">N164+N162+N160</f>
        <v>32</v>
      </c>
      <c r="O165" s="24" t="n">
        <f aca="false">O164+O162+O160</f>
        <v>16592112.21</v>
      </c>
      <c r="P165" s="24" t="n">
        <f aca="false">P164+P162+P160</f>
        <v>0</v>
      </c>
      <c r="Q165" s="24" t="n">
        <f aca="false">Q164+Q162+Q160</f>
        <v>0</v>
      </c>
      <c r="R165" s="24" t="n">
        <f aca="false">R164+R162+R160</f>
        <v>16592112.21</v>
      </c>
      <c r="S165" s="25"/>
      <c r="T165" s="85"/>
      <c r="U165" s="23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</row>
    <row r="166" s="2" customFormat="true" ht="13.35" hidden="false" customHeight="true" outlineLevel="0" collapsed="false">
      <c r="A166" s="6"/>
      <c r="B166" s="46" t="s">
        <v>322</v>
      </c>
      <c r="C166" s="46"/>
      <c r="D166" s="46"/>
      <c r="E166" s="47"/>
      <c r="F166" s="6"/>
      <c r="G166" s="6"/>
      <c r="H166" s="48"/>
      <c r="I166" s="6"/>
      <c r="J166" s="49"/>
      <c r="K166" s="15"/>
      <c r="L166" s="15"/>
      <c r="M166" s="6"/>
      <c r="N166" s="49"/>
      <c r="O166" s="15"/>
      <c r="P166" s="15"/>
      <c r="Q166" s="15"/>
      <c r="R166" s="50"/>
      <c r="S166" s="55"/>
      <c r="T166" s="87"/>
      <c r="U166" s="6"/>
    </row>
    <row r="167" s="2" customFormat="true" ht="12.75" hidden="false" customHeight="true" outlineLevel="0" collapsed="false">
      <c r="A167" s="6" t="n">
        <v>1</v>
      </c>
      <c r="B167" s="48" t="s">
        <v>323</v>
      </c>
      <c r="C167" s="6" t="s">
        <v>324</v>
      </c>
      <c r="D167" s="6" t="s">
        <v>92</v>
      </c>
      <c r="E167" s="6" t="n">
        <v>1977</v>
      </c>
      <c r="F167" s="6"/>
      <c r="G167" s="6" t="s">
        <v>63</v>
      </c>
      <c r="H167" s="54" t="s">
        <v>64</v>
      </c>
      <c r="I167" s="6" t="n">
        <v>2</v>
      </c>
      <c r="J167" s="49" t="n">
        <v>2</v>
      </c>
      <c r="K167" s="15" t="n">
        <v>568.4</v>
      </c>
      <c r="L167" s="15" t="n">
        <v>556.5</v>
      </c>
      <c r="M167" s="6" t="n">
        <v>487.8</v>
      </c>
      <c r="N167" s="6" t="n">
        <v>12</v>
      </c>
      <c r="O167" s="15" t="n">
        <f aca="false">'Раздел 2'!C167</f>
        <v>11606437.39</v>
      </c>
      <c r="P167" s="15" t="n">
        <v>0</v>
      </c>
      <c r="Q167" s="15" t="n">
        <v>0</v>
      </c>
      <c r="R167" s="15" t="n">
        <f aca="false">O167</f>
        <v>11606437.39</v>
      </c>
      <c r="S167" s="55" t="n">
        <f aca="false">R167/L167</f>
        <v>20856.1318778077</v>
      </c>
      <c r="T167" s="56" t="n">
        <v>33621.42</v>
      </c>
      <c r="U167" s="6" t="n">
        <v>2022</v>
      </c>
    </row>
    <row r="168" s="36" customFormat="true" ht="12.75" hidden="false" customHeight="true" outlineLevel="0" collapsed="false">
      <c r="A168" s="28" t="s">
        <v>325</v>
      </c>
      <c r="B168" s="28"/>
      <c r="C168" s="30"/>
      <c r="D168" s="30"/>
      <c r="E168" s="30" t="n">
        <v>1</v>
      </c>
      <c r="F168" s="30"/>
      <c r="G168" s="30"/>
      <c r="H168" s="28"/>
      <c r="I168" s="30"/>
      <c r="J168" s="31"/>
      <c r="K168" s="33" t="n">
        <f aca="false">SUM(K167)</f>
        <v>568.4</v>
      </c>
      <c r="L168" s="33" t="n">
        <f aca="false">SUM(L167)</f>
        <v>556.5</v>
      </c>
      <c r="M168" s="33" t="n">
        <f aca="false">SUM(M167)</f>
        <v>487.8</v>
      </c>
      <c r="N168" s="33" t="n">
        <f aca="false">SUM(N167)</f>
        <v>12</v>
      </c>
      <c r="O168" s="33" t="n">
        <f aca="false">SUM(O167)</f>
        <v>11606437.39</v>
      </c>
      <c r="P168" s="33" t="n">
        <f aca="false">SUM(P167)</f>
        <v>0</v>
      </c>
      <c r="Q168" s="33" t="n">
        <f aca="false">SUM(Q167)</f>
        <v>0</v>
      </c>
      <c r="R168" s="33" t="n">
        <f aca="false">SUM(R167)</f>
        <v>11606437.39</v>
      </c>
      <c r="S168" s="64"/>
      <c r="T168" s="89"/>
      <c r="U168" s="33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="2" customFormat="true" ht="12.75" hidden="false" customHeight="true" outlineLevel="0" collapsed="false">
      <c r="A169" s="6" t="n">
        <v>1</v>
      </c>
      <c r="B169" s="48" t="s">
        <v>326</v>
      </c>
      <c r="C169" s="6" t="s">
        <v>327</v>
      </c>
      <c r="D169" s="6" t="s">
        <v>315</v>
      </c>
      <c r="E169" s="6" t="n">
        <v>1982</v>
      </c>
      <c r="F169" s="17"/>
      <c r="G169" s="6" t="s">
        <v>63</v>
      </c>
      <c r="H169" s="48" t="s">
        <v>174</v>
      </c>
      <c r="I169" s="6" t="n">
        <v>2</v>
      </c>
      <c r="J169" s="49" t="n">
        <v>3</v>
      </c>
      <c r="K169" s="15" t="n">
        <v>797.7</v>
      </c>
      <c r="L169" s="15" t="n">
        <v>714.5</v>
      </c>
      <c r="M169" s="6" t="n">
        <v>332.3</v>
      </c>
      <c r="N169" s="49" t="n">
        <v>16</v>
      </c>
      <c r="O169" s="15" t="n">
        <f aca="false">'Раздел 2'!C169</f>
        <v>163198.353278442</v>
      </c>
      <c r="P169" s="15" t="n">
        <v>0</v>
      </c>
      <c r="Q169" s="15" t="n">
        <v>0</v>
      </c>
      <c r="R169" s="15" t="n">
        <f aca="false">O169</f>
        <v>163198.353278442</v>
      </c>
      <c r="S169" s="55" t="n">
        <f aca="false">R169/L169</f>
        <v>228.409171838267</v>
      </c>
      <c r="T169" s="56" t="n">
        <v>5786.784</v>
      </c>
      <c r="U169" s="6" t="n">
        <v>2023</v>
      </c>
    </row>
    <row r="170" s="36" customFormat="true" ht="12.75" hidden="false" customHeight="true" outlineLevel="0" collapsed="false">
      <c r="A170" s="28" t="s">
        <v>328</v>
      </c>
      <c r="B170" s="28"/>
      <c r="C170" s="30"/>
      <c r="D170" s="30"/>
      <c r="E170" s="30" t="n">
        <v>1</v>
      </c>
      <c r="F170" s="30"/>
      <c r="G170" s="30"/>
      <c r="H170" s="28"/>
      <c r="I170" s="30"/>
      <c r="J170" s="31"/>
      <c r="K170" s="33" t="n">
        <f aca="false">SUM(K169)</f>
        <v>797.7</v>
      </c>
      <c r="L170" s="33" t="n">
        <f aca="false">SUM(L169)</f>
        <v>714.5</v>
      </c>
      <c r="M170" s="33" t="n">
        <f aca="false">SUM(M169)</f>
        <v>332.3</v>
      </c>
      <c r="N170" s="33" t="n">
        <f aca="false">SUM(N169)</f>
        <v>16</v>
      </c>
      <c r="O170" s="33" t="n">
        <f aca="false">SUM(O169)</f>
        <v>163198.353278442</v>
      </c>
      <c r="P170" s="33" t="n">
        <f aca="false">SUM(P169)</f>
        <v>0</v>
      </c>
      <c r="Q170" s="33" t="n">
        <f aca="false">SUM(Q169)</f>
        <v>0</v>
      </c>
      <c r="R170" s="33" t="n">
        <f aca="false">SUM(R169)</f>
        <v>163198.353278442</v>
      </c>
      <c r="S170" s="64"/>
      <c r="T170" s="89"/>
      <c r="U170" s="73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="2" customFormat="true" ht="12" hidden="false" customHeight="true" outlineLevel="0" collapsed="false">
      <c r="A171" s="6" t="n">
        <v>1</v>
      </c>
      <c r="B171" s="48" t="s">
        <v>329</v>
      </c>
      <c r="C171" s="6" t="s">
        <v>330</v>
      </c>
      <c r="D171" s="6" t="s">
        <v>149</v>
      </c>
      <c r="E171" s="6" t="s">
        <v>108</v>
      </c>
      <c r="F171" s="6"/>
      <c r="G171" s="6" t="s">
        <v>63</v>
      </c>
      <c r="H171" s="48" t="s">
        <v>174</v>
      </c>
      <c r="I171" s="6" t="n">
        <v>2</v>
      </c>
      <c r="J171" s="49" t="n">
        <v>1</v>
      </c>
      <c r="K171" s="15" t="n">
        <v>362.1</v>
      </c>
      <c r="L171" s="15" t="n">
        <v>316.1</v>
      </c>
      <c r="M171" s="15" t="n">
        <v>0</v>
      </c>
      <c r="N171" s="6" t="n">
        <v>8</v>
      </c>
      <c r="O171" s="15" t="n">
        <f aca="false">'Раздел 2'!C171</f>
        <v>30985.63</v>
      </c>
      <c r="P171" s="15" t="n">
        <v>0</v>
      </c>
      <c r="Q171" s="15" t="n">
        <v>0</v>
      </c>
      <c r="R171" s="15" t="n">
        <f aca="false">O171</f>
        <v>30985.63</v>
      </c>
      <c r="S171" s="55" t="n">
        <f aca="false">R171/L171</f>
        <v>98.0247706422018</v>
      </c>
      <c r="T171" s="56" t="n">
        <v>3235.856</v>
      </c>
      <c r="U171" s="6" t="n">
        <v>2024</v>
      </c>
    </row>
    <row r="172" s="2" customFormat="true" ht="12" hidden="false" customHeight="true" outlineLevel="0" collapsed="false">
      <c r="A172" s="6" t="n">
        <v>2</v>
      </c>
      <c r="B172" s="48" t="s">
        <v>331</v>
      </c>
      <c r="C172" s="6" t="s">
        <v>332</v>
      </c>
      <c r="D172" s="6" t="s">
        <v>149</v>
      </c>
      <c r="E172" s="6" t="s">
        <v>333</v>
      </c>
      <c r="F172" s="17"/>
      <c r="G172" s="6" t="s">
        <v>63</v>
      </c>
      <c r="H172" s="54" t="s">
        <v>64</v>
      </c>
      <c r="I172" s="6" t="n">
        <v>5</v>
      </c>
      <c r="J172" s="49" t="n">
        <v>2</v>
      </c>
      <c r="K172" s="15" t="n">
        <v>1852.8</v>
      </c>
      <c r="L172" s="15" t="n">
        <v>1748</v>
      </c>
      <c r="M172" s="15" t="n">
        <v>0</v>
      </c>
      <c r="N172" s="49" t="n">
        <v>40</v>
      </c>
      <c r="O172" s="15" t="n">
        <f aca="false">'Раздел 2'!C172</f>
        <v>545031.73</v>
      </c>
      <c r="P172" s="15" t="n">
        <v>0</v>
      </c>
      <c r="Q172" s="15" t="n">
        <v>0</v>
      </c>
      <c r="R172" s="15" t="n">
        <f aca="false">O172</f>
        <v>545031.73</v>
      </c>
      <c r="S172" s="55" t="n">
        <f aca="false">R172/L172</f>
        <v>311.803049199085</v>
      </c>
      <c r="T172" s="56" t="n">
        <v>3379.948</v>
      </c>
      <c r="U172" s="6" t="n">
        <v>2024</v>
      </c>
    </row>
    <row r="173" s="36" customFormat="true" ht="12.75" hidden="false" customHeight="true" outlineLevel="0" collapsed="false">
      <c r="A173" s="28" t="s">
        <v>334</v>
      </c>
      <c r="B173" s="28"/>
      <c r="C173" s="28"/>
      <c r="D173" s="28"/>
      <c r="E173" s="30" t="n">
        <v>2</v>
      </c>
      <c r="F173" s="30"/>
      <c r="G173" s="30"/>
      <c r="H173" s="28"/>
      <c r="I173" s="30"/>
      <c r="J173" s="31"/>
      <c r="K173" s="33" t="n">
        <f aca="false">SUM(K171:K172)</f>
        <v>2214.9</v>
      </c>
      <c r="L173" s="33" t="n">
        <f aca="false">SUM(L171:L172)</f>
        <v>2064.1</v>
      </c>
      <c r="M173" s="33" t="n">
        <f aca="false">SUM(M171:M172)</f>
        <v>0</v>
      </c>
      <c r="N173" s="33" t="n">
        <f aca="false">SUM(N171:N172)</f>
        <v>48</v>
      </c>
      <c r="O173" s="33" t="n">
        <f aca="false">SUM(O171:O172)</f>
        <v>576017.36</v>
      </c>
      <c r="P173" s="33" t="n">
        <f aca="false">SUM(P171:P172)</f>
        <v>0</v>
      </c>
      <c r="Q173" s="33" t="n">
        <f aca="false">SUM(Q171:Q172)</f>
        <v>0</v>
      </c>
      <c r="R173" s="33" t="n">
        <f aca="false">SUM(R171:R172)</f>
        <v>576017.36</v>
      </c>
      <c r="S173" s="64"/>
      <c r="T173" s="89"/>
      <c r="U173" s="33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="86" customFormat="true" ht="13.35" hidden="false" customHeight="true" outlineLevel="0" collapsed="false">
      <c r="A174" s="21" t="s">
        <v>335</v>
      </c>
      <c r="B174" s="21"/>
      <c r="C174" s="21"/>
      <c r="D174" s="21"/>
      <c r="E174" s="90" t="n">
        <f aca="false">E173+E170+E168</f>
        <v>4</v>
      </c>
      <c r="F174" s="90"/>
      <c r="G174" s="90"/>
      <c r="H174" s="90"/>
      <c r="I174" s="90"/>
      <c r="J174" s="90"/>
      <c r="K174" s="91" t="n">
        <f aca="false">K173+K170+K168</f>
        <v>3581</v>
      </c>
      <c r="L174" s="91" t="n">
        <f aca="false">L173+L170+L168</f>
        <v>3335.1</v>
      </c>
      <c r="M174" s="91" t="n">
        <f aca="false">M173+M170+M168</f>
        <v>820.1</v>
      </c>
      <c r="N174" s="91" t="n">
        <f aca="false">N173+N170+N168</f>
        <v>76</v>
      </c>
      <c r="O174" s="91" t="n">
        <f aca="false">O173+O170+O168</f>
        <v>12345653.1032784</v>
      </c>
      <c r="P174" s="91" t="n">
        <f aca="false">P173+P170+P168</f>
        <v>0</v>
      </c>
      <c r="Q174" s="91" t="n">
        <f aca="false">Q173+Q170+Q168</f>
        <v>0</v>
      </c>
      <c r="R174" s="91" t="n">
        <f aca="false">R173+R170+R168</f>
        <v>12345653.1032784</v>
      </c>
      <c r="S174" s="25"/>
      <c r="T174" s="85"/>
      <c r="U174" s="23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</row>
    <row r="175" s="2" customFormat="true" ht="13.35" hidden="false" customHeight="true" outlineLevel="0" collapsed="false">
      <c r="A175" s="6"/>
      <c r="B175" s="46" t="s">
        <v>336</v>
      </c>
      <c r="C175" s="46"/>
      <c r="D175" s="46"/>
      <c r="E175" s="47"/>
      <c r="F175" s="6"/>
      <c r="G175" s="6"/>
      <c r="H175" s="48"/>
      <c r="I175" s="6"/>
      <c r="J175" s="49"/>
      <c r="K175" s="15"/>
      <c r="L175" s="15"/>
      <c r="M175" s="6"/>
      <c r="N175" s="49"/>
      <c r="O175" s="15"/>
      <c r="P175" s="15"/>
      <c r="Q175" s="15"/>
      <c r="R175" s="50"/>
      <c r="S175" s="55"/>
      <c r="T175" s="87"/>
      <c r="U175" s="6"/>
    </row>
    <row r="176" s="2" customFormat="true" ht="12.75" hidden="false" customHeight="true" outlineLevel="0" collapsed="false">
      <c r="A176" s="6" t="n">
        <v>1</v>
      </c>
      <c r="B176" s="48" t="s">
        <v>337</v>
      </c>
      <c r="C176" s="6" t="s">
        <v>338</v>
      </c>
      <c r="D176" s="6" t="s">
        <v>161</v>
      </c>
      <c r="E176" s="6" t="n">
        <v>1984</v>
      </c>
      <c r="F176" s="6"/>
      <c r="G176" s="6" t="s">
        <v>63</v>
      </c>
      <c r="H176" s="48" t="s">
        <v>339</v>
      </c>
      <c r="I176" s="6" t="n">
        <v>5</v>
      </c>
      <c r="J176" s="49" t="n">
        <v>2</v>
      </c>
      <c r="K176" s="15" t="n">
        <v>2252.3</v>
      </c>
      <c r="L176" s="15" t="n">
        <v>1218</v>
      </c>
      <c r="M176" s="6" t="n">
        <v>1194.5</v>
      </c>
      <c r="N176" s="49" t="n">
        <v>56</v>
      </c>
      <c r="O176" s="15" t="n">
        <f aca="false">'Раздел 2'!C176</f>
        <v>8674611.27</v>
      </c>
      <c r="P176" s="15" t="n">
        <v>0</v>
      </c>
      <c r="Q176" s="15" t="n">
        <v>0</v>
      </c>
      <c r="R176" s="15" t="n">
        <f aca="false">O176</f>
        <v>8674611.27</v>
      </c>
      <c r="S176" s="55" t="n">
        <f aca="false">R176/L176</f>
        <v>7122.01253694581</v>
      </c>
      <c r="T176" s="56" t="n">
        <v>13095.67</v>
      </c>
      <c r="U176" s="6" t="n">
        <v>2022</v>
      </c>
    </row>
    <row r="177" s="2" customFormat="true" ht="12.75" hidden="false" customHeight="true" outlineLevel="0" collapsed="false">
      <c r="A177" s="6" t="n">
        <v>2</v>
      </c>
      <c r="B177" s="48" t="s">
        <v>340</v>
      </c>
      <c r="C177" s="6" t="s">
        <v>341</v>
      </c>
      <c r="D177" s="6" t="s">
        <v>72</v>
      </c>
      <c r="E177" s="6" t="n">
        <v>1964</v>
      </c>
      <c r="F177" s="17"/>
      <c r="G177" s="6" t="s">
        <v>63</v>
      </c>
      <c r="H177" s="48" t="s">
        <v>69</v>
      </c>
      <c r="I177" s="6" t="n">
        <v>5</v>
      </c>
      <c r="J177" s="49" t="n">
        <v>3</v>
      </c>
      <c r="K177" s="15" t="n">
        <v>2614.6</v>
      </c>
      <c r="L177" s="15" t="n">
        <v>2528.5</v>
      </c>
      <c r="M177" s="15" t="n">
        <v>2441.6</v>
      </c>
      <c r="N177" s="15" t="n">
        <v>56</v>
      </c>
      <c r="O177" s="15" t="n">
        <f aca="false">'Раздел 2'!C177</f>
        <v>896995.55</v>
      </c>
      <c r="P177" s="15" t="n">
        <v>0</v>
      </c>
      <c r="Q177" s="15" t="n">
        <v>0</v>
      </c>
      <c r="R177" s="15" t="n">
        <f aca="false">O177</f>
        <v>896995.55</v>
      </c>
      <c r="S177" s="55" t="n">
        <f aca="false">R177/L177</f>
        <v>354.754024124975</v>
      </c>
      <c r="T177" s="56" t="n">
        <v>3723.107</v>
      </c>
      <c r="U177" s="6" t="n">
        <v>2022</v>
      </c>
    </row>
    <row r="178" s="93" customFormat="true" ht="12.75" hidden="false" customHeight="true" outlineLevel="0" collapsed="false">
      <c r="A178" s="28" t="s">
        <v>342</v>
      </c>
      <c r="B178" s="28"/>
      <c r="C178" s="73"/>
      <c r="D178" s="73"/>
      <c r="E178" s="30" t="n">
        <v>2</v>
      </c>
      <c r="F178" s="30"/>
      <c r="G178" s="30"/>
      <c r="H178" s="28"/>
      <c r="I178" s="30"/>
      <c r="J178" s="31"/>
      <c r="K178" s="33" t="n">
        <f aca="false">SUM(K176:K177)</f>
        <v>4866.9</v>
      </c>
      <c r="L178" s="33" t="n">
        <f aca="false">SUM(L176:L177)</f>
        <v>3746.5</v>
      </c>
      <c r="M178" s="33" t="n">
        <f aca="false">SUM(M176:M177)</f>
        <v>3636.1</v>
      </c>
      <c r="N178" s="33" t="n">
        <f aca="false">SUM(N176:N177)</f>
        <v>112</v>
      </c>
      <c r="O178" s="33" t="n">
        <f aca="false">SUM(O176:O177)</f>
        <v>9571606.82</v>
      </c>
      <c r="P178" s="33" t="n">
        <f aca="false">SUM(P176:P177)</f>
        <v>0</v>
      </c>
      <c r="Q178" s="33" t="n">
        <f aca="false">SUM(Q176:Q177)</f>
        <v>0</v>
      </c>
      <c r="R178" s="33" t="n">
        <f aca="false">SUM(R176:R177)</f>
        <v>9571606.82</v>
      </c>
      <c r="S178" s="64"/>
      <c r="T178" s="88"/>
      <c r="U178" s="30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92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</row>
    <row r="179" s="2" customFormat="true" ht="12.75" hidden="false" customHeight="true" outlineLevel="0" collapsed="false">
      <c r="A179" s="6" t="n">
        <v>1</v>
      </c>
      <c r="B179" s="48" t="s">
        <v>343</v>
      </c>
      <c r="C179" s="6" t="s">
        <v>344</v>
      </c>
      <c r="D179" s="6" t="s">
        <v>137</v>
      </c>
      <c r="E179" s="6" t="s">
        <v>131</v>
      </c>
      <c r="F179" s="17"/>
      <c r="G179" s="6" t="s">
        <v>63</v>
      </c>
      <c r="H179" s="54" t="s">
        <v>64</v>
      </c>
      <c r="I179" s="6" t="n">
        <v>3</v>
      </c>
      <c r="J179" s="49" t="n">
        <v>3</v>
      </c>
      <c r="K179" s="15" t="n">
        <v>1531.46</v>
      </c>
      <c r="L179" s="15" t="n">
        <v>1464</v>
      </c>
      <c r="M179" s="6" t="n">
        <v>1531.46</v>
      </c>
      <c r="N179" s="49" t="n">
        <v>36</v>
      </c>
      <c r="O179" s="15" t="n">
        <f aca="false">'Раздел 2'!C179</f>
        <v>23665797.593416</v>
      </c>
      <c r="P179" s="15" t="n">
        <v>0</v>
      </c>
      <c r="Q179" s="15" t="n">
        <v>0</v>
      </c>
      <c r="R179" s="15" t="n">
        <f aca="false">O179</f>
        <v>23665797.593416</v>
      </c>
      <c r="S179" s="55" t="n">
        <f aca="false">R179/L179</f>
        <v>16165.1622905847</v>
      </c>
      <c r="T179" s="56" t="n">
        <v>23904.53</v>
      </c>
      <c r="U179" s="6" t="n">
        <v>2023</v>
      </c>
    </row>
    <row r="180" s="2" customFormat="true" ht="12.75" hidden="false" customHeight="true" outlineLevel="0" collapsed="false">
      <c r="A180" s="6" t="n">
        <v>2</v>
      </c>
      <c r="B180" s="48" t="s">
        <v>340</v>
      </c>
      <c r="C180" s="70" t="s">
        <v>341</v>
      </c>
      <c r="D180" s="94" t="s">
        <v>72</v>
      </c>
      <c r="E180" s="6" t="n">
        <v>1964</v>
      </c>
      <c r="F180" s="17"/>
      <c r="G180" s="6" t="s">
        <v>63</v>
      </c>
      <c r="H180" s="48" t="s">
        <v>69</v>
      </c>
      <c r="I180" s="6" t="n">
        <v>5</v>
      </c>
      <c r="J180" s="49" t="n">
        <v>3</v>
      </c>
      <c r="K180" s="15" t="n">
        <v>2614.6</v>
      </c>
      <c r="L180" s="15" t="n">
        <v>2528.5</v>
      </c>
      <c r="M180" s="6" t="n">
        <v>2441.6</v>
      </c>
      <c r="N180" s="49" t="n">
        <v>56</v>
      </c>
      <c r="O180" s="15" t="n">
        <f aca="false">'Раздел 2'!C180</f>
        <v>18298274.82</v>
      </c>
      <c r="P180" s="15" t="n">
        <v>0</v>
      </c>
      <c r="Q180" s="15" t="n">
        <v>0</v>
      </c>
      <c r="R180" s="15" t="n">
        <f aca="false">O180</f>
        <v>18298274.82</v>
      </c>
      <c r="S180" s="55" t="n">
        <f aca="false">R180/L180</f>
        <v>7236.81029068618</v>
      </c>
      <c r="T180" s="56" t="n">
        <v>45991.04</v>
      </c>
      <c r="U180" s="6" t="n">
        <v>2023</v>
      </c>
    </row>
    <row r="181" s="36" customFormat="true" ht="12.75" hidden="false" customHeight="true" outlineLevel="0" collapsed="false">
      <c r="A181" s="28" t="s">
        <v>345</v>
      </c>
      <c r="B181" s="28"/>
      <c r="C181" s="73"/>
      <c r="D181" s="73"/>
      <c r="E181" s="30" t="n">
        <v>2</v>
      </c>
      <c r="F181" s="30"/>
      <c r="G181" s="30"/>
      <c r="H181" s="93"/>
      <c r="I181" s="73"/>
      <c r="J181" s="95"/>
      <c r="K181" s="33" t="n">
        <f aca="false">SUM(K179:K180)</f>
        <v>4146.06</v>
      </c>
      <c r="L181" s="33" t="n">
        <f aca="false">SUM(L179:L180)</f>
        <v>3992.5</v>
      </c>
      <c r="M181" s="33" t="n">
        <f aca="false">SUM(M179:M180)</f>
        <v>3973.06</v>
      </c>
      <c r="N181" s="33" t="n">
        <f aca="false">SUM(N179:N180)</f>
        <v>92</v>
      </c>
      <c r="O181" s="33" t="n">
        <f aca="false">SUM(O179:O180)</f>
        <v>41964072.413416</v>
      </c>
      <c r="P181" s="33" t="n">
        <f aca="false">SUM(P179:P180)</f>
        <v>0</v>
      </c>
      <c r="Q181" s="33" t="n">
        <f aca="false">SUM(Q179:Q180)</f>
        <v>0</v>
      </c>
      <c r="R181" s="33" t="n">
        <f aca="false">SUM(R179:R180)</f>
        <v>41964072.413416</v>
      </c>
      <c r="S181" s="64"/>
      <c r="T181" s="88"/>
      <c r="U181" s="30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</row>
    <row r="182" s="2" customFormat="true" ht="12.75" hidden="false" customHeight="true" outlineLevel="0" collapsed="false">
      <c r="A182" s="6" t="n">
        <v>1</v>
      </c>
      <c r="B182" s="63" t="s">
        <v>346</v>
      </c>
      <c r="C182" s="6" t="s">
        <v>347</v>
      </c>
      <c r="D182" s="6" t="s">
        <v>161</v>
      </c>
      <c r="E182" s="6" t="s">
        <v>348</v>
      </c>
      <c r="F182" s="17"/>
      <c r="G182" s="17" t="s">
        <v>52</v>
      </c>
      <c r="H182" s="48" t="s">
        <v>69</v>
      </c>
      <c r="I182" s="6" t="n">
        <v>5</v>
      </c>
      <c r="J182" s="49" t="n">
        <v>4</v>
      </c>
      <c r="K182" s="15" t="n">
        <v>4349.5</v>
      </c>
      <c r="L182" s="15" t="n">
        <v>4279</v>
      </c>
      <c r="M182" s="15" t="n">
        <v>3318</v>
      </c>
      <c r="N182" s="49" t="n">
        <v>70</v>
      </c>
      <c r="O182" s="15" t="n">
        <f aca="false">'Раздел 2'!C182</f>
        <v>1923846.59</v>
      </c>
      <c r="P182" s="15" t="n">
        <v>0</v>
      </c>
      <c r="Q182" s="15" t="n">
        <v>0</v>
      </c>
      <c r="R182" s="15" t="n">
        <f aca="false">O182</f>
        <v>1923846.59</v>
      </c>
      <c r="S182" s="55" t="n">
        <f aca="false">R182/L182</f>
        <v>449.601913998598</v>
      </c>
      <c r="T182" s="56" t="n">
        <v>23990.93</v>
      </c>
      <c r="U182" s="6" t="n">
        <v>2024</v>
      </c>
    </row>
    <row r="183" s="2" customFormat="true" ht="12.75" hidden="false" customHeight="true" outlineLevel="0" collapsed="false">
      <c r="A183" s="6" t="n">
        <v>2</v>
      </c>
      <c r="B183" s="48" t="s">
        <v>340</v>
      </c>
      <c r="C183" s="70" t="s">
        <v>341</v>
      </c>
      <c r="D183" s="94" t="s">
        <v>72</v>
      </c>
      <c r="E183" s="6" t="n">
        <v>1964</v>
      </c>
      <c r="F183" s="17"/>
      <c r="G183" s="6" t="s">
        <v>63</v>
      </c>
      <c r="H183" s="48" t="s">
        <v>69</v>
      </c>
      <c r="I183" s="6" t="n">
        <v>5</v>
      </c>
      <c r="J183" s="49" t="n">
        <v>3</v>
      </c>
      <c r="K183" s="15" t="n">
        <v>2614.6</v>
      </c>
      <c r="L183" s="15" t="n">
        <v>2528.5</v>
      </c>
      <c r="M183" s="6" t="n">
        <v>2441.6</v>
      </c>
      <c r="N183" s="49" t="n">
        <v>56</v>
      </c>
      <c r="O183" s="15" t="n">
        <f aca="false">'Раздел 2'!C183</f>
        <v>16061710.73</v>
      </c>
      <c r="P183" s="15" t="n">
        <v>0</v>
      </c>
      <c r="Q183" s="15" t="n">
        <v>0</v>
      </c>
      <c r="R183" s="15" t="n">
        <f aca="false">O183</f>
        <v>16061710.73</v>
      </c>
      <c r="S183" s="55" t="n">
        <f aca="false">R183/L183</f>
        <v>6352.26843187661</v>
      </c>
      <c r="T183" s="56" t="n">
        <v>45991.04</v>
      </c>
      <c r="U183" s="6" t="n">
        <v>2024</v>
      </c>
    </row>
    <row r="184" s="36" customFormat="true" ht="12.75" hidden="false" customHeight="true" outlineLevel="0" collapsed="false">
      <c r="A184" s="28" t="s">
        <v>349</v>
      </c>
      <c r="B184" s="28"/>
      <c r="C184" s="28"/>
      <c r="D184" s="28"/>
      <c r="E184" s="30" t="n">
        <v>2</v>
      </c>
      <c r="F184" s="30"/>
      <c r="G184" s="30"/>
      <c r="H184" s="28"/>
      <c r="I184" s="30"/>
      <c r="J184" s="31"/>
      <c r="K184" s="33" t="n">
        <f aca="false">SUM(K182:K183)</f>
        <v>6964.1</v>
      </c>
      <c r="L184" s="33" t="n">
        <f aca="false">SUM(L182:L183)</f>
        <v>6807.5</v>
      </c>
      <c r="M184" s="33" t="n">
        <f aca="false">SUM(M182:M183)</f>
        <v>5759.6</v>
      </c>
      <c r="N184" s="33" t="n">
        <f aca="false">SUM(N182:N183)</f>
        <v>126</v>
      </c>
      <c r="O184" s="33" t="n">
        <f aca="false">SUM(O182:O183)</f>
        <v>17985557.32</v>
      </c>
      <c r="P184" s="33" t="n">
        <f aca="false">SUM(P182:P183)</f>
        <v>0</v>
      </c>
      <c r="Q184" s="33" t="n">
        <f aca="false">SUM(Q182:Q183)</f>
        <v>0</v>
      </c>
      <c r="R184" s="33" t="n">
        <f aca="false">SUM(R182:R183)</f>
        <v>17985557.32</v>
      </c>
      <c r="S184" s="64"/>
      <c r="T184" s="88"/>
      <c r="U184" s="30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="86" customFormat="true" ht="13.35" hidden="false" customHeight="true" outlineLevel="0" collapsed="false">
      <c r="A185" s="21" t="s">
        <v>350</v>
      </c>
      <c r="B185" s="21"/>
      <c r="C185" s="21"/>
      <c r="D185" s="21"/>
      <c r="E185" s="23" t="n">
        <f aca="false">E184+E181+E178</f>
        <v>6</v>
      </c>
      <c r="F185" s="23"/>
      <c r="G185" s="23"/>
      <c r="H185" s="23"/>
      <c r="I185" s="23"/>
      <c r="J185" s="23"/>
      <c r="K185" s="24" t="n">
        <f aca="false">K184+K181+K178</f>
        <v>15977.06</v>
      </c>
      <c r="L185" s="24" t="n">
        <f aca="false">L184+L181+L178</f>
        <v>14546.5</v>
      </c>
      <c r="M185" s="23" t="n">
        <f aca="false">M184+M181+M178</f>
        <v>13368.76</v>
      </c>
      <c r="N185" s="23" t="n">
        <f aca="false">N184+N181+N178</f>
        <v>330</v>
      </c>
      <c r="O185" s="24" t="n">
        <f aca="false">O178+O181+O184</f>
        <v>69521236.553416</v>
      </c>
      <c r="P185" s="23"/>
      <c r="Q185" s="23"/>
      <c r="R185" s="24" t="n">
        <f aca="false">R184+R181+R178</f>
        <v>69521236.553416</v>
      </c>
      <c r="S185" s="25"/>
      <c r="T185" s="85"/>
      <c r="U185" s="23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</row>
    <row r="186" s="2" customFormat="true" ht="13.35" hidden="false" customHeight="true" outlineLevel="0" collapsed="false">
      <c r="A186" s="6"/>
      <c r="B186" s="46" t="s">
        <v>351</v>
      </c>
      <c r="C186" s="46"/>
      <c r="D186" s="46"/>
      <c r="E186" s="47"/>
      <c r="F186" s="6"/>
      <c r="G186" s="6"/>
      <c r="H186" s="48"/>
      <c r="I186" s="6"/>
      <c r="J186" s="49"/>
      <c r="K186" s="15"/>
      <c r="L186" s="15"/>
      <c r="M186" s="6"/>
      <c r="N186" s="49"/>
      <c r="O186" s="15"/>
      <c r="P186" s="15"/>
      <c r="Q186" s="15"/>
      <c r="R186" s="50"/>
      <c r="S186" s="55"/>
      <c r="T186" s="87"/>
      <c r="U186" s="6"/>
    </row>
    <row r="187" s="2" customFormat="true" ht="12.75" hidden="false" customHeight="true" outlineLevel="0" collapsed="false">
      <c r="A187" s="6" t="n">
        <v>1</v>
      </c>
      <c r="B187" s="48" t="s">
        <v>352</v>
      </c>
      <c r="C187" s="6" t="s">
        <v>353</v>
      </c>
      <c r="D187" s="6" t="s">
        <v>72</v>
      </c>
      <c r="E187" s="6" t="n">
        <v>1951</v>
      </c>
      <c r="F187" s="17"/>
      <c r="G187" s="6" t="s">
        <v>63</v>
      </c>
      <c r="H187" s="54" t="s">
        <v>64</v>
      </c>
      <c r="I187" s="6" t="n">
        <v>2</v>
      </c>
      <c r="J187" s="49" t="n">
        <v>1</v>
      </c>
      <c r="K187" s="15" t="n">
        <v>1308.5</v>
      </c>
      <c r="L187" s="15" t="n">
        <v>1181.9</v>
      </c>
      <c r="M187" s="59" t="n">
        <v>907</v>
      </c>
      <c r="N187" s="49" t="n">
        <v>8</v>
      </c>
      <c r="O187" s="15" t="n">
        <f aca="false">'Раздел 2'!C187</f>
        <v>17447375.68</v>
      </c>
      <c r="P187" s="15" t="n">
        <v>0</v>
      </c>
      <c r="Q187" s="15" t="n">
        <v>0</v>
      </c>
      <c r="R187" s="15" t="n">
        <f aca="false">O187</f>
        <v>17447375.68</v>
      </c>
      <c r="S187" s="55" t="n">
        <f aca="false">R187/L187</f>
        <v>14762.142042474</v>
      </c>
      <c r="T187" s="56" t="n">
        <v>33621.42</v>
      </c>
      <c r="U187" s="6" t="n">
        <v>2022</v>
      </c>
    </row>
    <row r="188" s="2" customFormat="true" ht="12.75" hidden="false" customHeight="true" outlineLevel="0" collapsed="false">
      <c r="A188" s="6" t="n">
        <f aca="false">A187+1</f>
        <v>2</v>
      </c>
      <c r="B188" s="48" t="s">
        <v>354</v>
      </c>
      <c r="C188" s="6" t="s">
        <v>355</v>
      </c>
      <c r="D188" s="6" t="s">
        <v>72</v>
      </c>
      <c r="E188" s="6" t="n">
        <v>1958</v>
      </c>
      <c r="F188" s="6"/>
      <c r="G188" s="6" t="s">
        <v>63</v>
      </c>
      <c r="H188" s="54" t="s">
        <v>64</v>
      </c>
      <c r="I188" s="6" t="n">
        <v>2</v>
      </c>
      <c r="J188" s="49" t="n">
        <v>1</v>
      </c>
      <c r="K188" s="15" t="n">
        <v>468.5</v>
      </c>
      <c r="L188" s="15" t="n">
        <v>439.1</v>
      </c>
      <c r="M188" s="15" t="n">
        <v>388.5</v>
      </c>
      <c r="N188" s="6" t="n">
        <v>8</v>
      </c>
      <c r="O188" s="15" t="n">
        <f aca="false">'Раздел 2'!C188</f>
        <v>181104.58</v>
      </c>
      <c r="P188" s="15" t="n">
        <v>0</v>
      </c>
      <c r="Q188" s="15" t="n">
        <v>0</v>
      </c>
      <c r="R188" s="15" t="n">
        <f aca="false">O188</f>
        <v>181104.58</v>
      </c>
      <c r="S188" s="55" t="n">
        <f aca="false">R188/L188</f>
        <v>412.444955590982</v>
      </c>
      <c r="T188" s="56" t="n">
        <v>3937.388</v>
      </c>
      <c r="U188" s="6" t="n">
        <v>2022</v>
      </c>
    </row>
    <row r="189" s="2" customFormat="true" ht="12.75" hidden="false" customHeight="true" outlineLevel="0" collapsed="false">
      <c r="A189" s="6" t="n">
        <f aca="false">A188+1</f>
        <v>3</v>
      </c>
      <c r="B189" s="48" t="s">
        <v>356</v>
      </c>
      <c r="C189" s="6" t="s">
        <v>357</v>
      </c>
      <c r="D189" s="6" t="s">
        <v>229</v>
      </c>
      <c r="E189" s="6" t="n">
        <v>1951</v>
      </c>
      <c r="F189" s="17"/>
      <c r="G189" s="6" t="s">
        <v>63</v>
      </c>
      <c r="H189" s="54" t="s">
        <v>64</v>
      </c>
      <c r="I189" s="6" t="n">
        <v>2</v>
      </c>
      <c r="J189" s="49" t="n">
        <v>3</v>
      </c>
      <c r="K189" s="15" t="n">
        <v>1318</v>
      </c>
      <c r="L189" s="15" t="n">
        <v>1184.3</v>
      </c>
      <c r="M189" s="15" t="n">
        <v>1003.6</v>
      </c>
      <c r="N189" s="6" t="n">
        <v>24</v>
      </c>
      <c r="O189" s="15" t="n">
        <f aca="false">'Раздел 2'!C189</f>
        <v>13196773.24</v>
      </c>
      <c r="P189" s="15" t="n">
        <v>0</v>
      </c>
      <c r="Q189" s="15" t="n">
        <v>0</v>
      </c>
      <c r="R189" s="15" t="n">
        <f aca="false">O189</f>
        <v>13196773.24</v>
      </c>
      <c r="S189" s="55" t="n">
        <f aca="false">R189/L189</f>
        <v>11143.0999240057</v>
      </c>
      <c r="T189" s="56" t="n">
        <v>23904.53</v>
      </c>
      <c r="U189" s="6" t="n">
        <v>2022</v>
      </c>
    </row>
    <row r="190" s="2" customFormat="true" ht="12.75" hidden="false" customHeight="true" outlineLevel="0" collapsed="false">
      <c r="A190" s="6" t="n">
        <f aca="false">A189+1</f>
        <v>4</v>
      </c>
      <c r="B190" s="48" t="s">
        <v>358</v>
      </c>
      <c r="C190" s="6" t="s">
        <v>359</v>
      </c>
      <c r="D190" s="6" t="s">
        <v>229</v>
      </c>
      <c r="E190" s="6" t="n">
        <v>1957</v>
      </c>
      <c r="F190" s="6"/>
      <c r="G190" s="6" t="s">
        <v>63</v>
      </c>
      <c r="H190" s="54" t="s">
        <v>64</v>
      </c>
      <c r="I190" s="6" t="n">
        <v>2</v>
      </c>
      <c r="J190" s="49" t="n">
        <v>2</v>
      </c>
      <c r="K190" s="15" t="n">
        <v>813.2</v>
      </c>
      <c r="L190" s="15" t="n">
        <v>739.72</v>
      </c>
      <c r="M190" s="15" t="n">
        <v>549.3</v>
      </c>
      <c r="N190" s="6" t="n">
        <v>16</v>
      </c>
      <c r="O190" s="15" t="n">
        <f aca="false">'Раздел 2'!C190</f>
        <v>9617897.83</v>
      </c>
      <c r="P190" s="15" t="n">
        <v>0</v>
      </c>
      <c r="Q190" s="15" t="n">
        <v>0</v>
      </c>
      <c r="R190" s="15" t="n">
        <f aca="false">O190</f>
        <v>9617897.83</v>
      </c>
      <c r="S190" s="55" t="n">
        <f aca="false">R190/L190</f>
        <v>13002.0789352728</v>
      </c>
      <c r="T190" s="56" t="n">
        <v>23904.53</v>
      </c>
      <c r="U190" s="6" t="n">
        <v>2022</v>
      </c>
    </row>
    <row r="191" s="2" customFormat="true" ht="12.75" hidden="false" customHeight="true" outlineLevel="0" collapsed="false">
      <c r="A191" s="6" t="n">
        <f aca="false">A190+1</f>
        <v>5</v>
      </c>
      <c r="B191" s="48" t="s">
        <v>360</v>
      </c>
      <c r="C191" s="6" t="s">
        <v>361</v>
      </c>
      <c r="D191" s="6" t="s">
        <v>62</v>
      </c>
      <c r="E191" s="6" t="s">
        <v>362</v>
      </c>
      <c r="F191" s="17"/>
      <c r="G191" s="6" t="s">
        <v>63</v>
      </c>
      <c r="H191" s="54" t="s">
        <v>64</v>
      </c>
      <c r="I191" s="6" t="n">
        <v>2</v>
      </c>
      <c r="J191" s="49" t="n">
        <v>1</v>
      </c>
      <c r="K191" s="15" t="n">
        <v>715.4</v>
      </c>
      <c r="L191" s="15" t="n">
        <v>715.4</v>
      </c>
      <c r="M191" s="15" t="n">
        <v>0</v>
      </c>
      <c r="N191" s="49" t="n">
        <v>25</v>
      </c>
      <c r="O191" s="15" t="n">
        <f aca="false">'Раздел 2'!C191</f>
        <v>11639536.73</v>
      </c>
      <c r="P191" s="15" t="n">
        <v>0</v>
      </c>
      <c r="Q191" s="15" t="n">
        <v>0</v>
      </c>
      <c r="R191" s="15" t="n">
        <f aca="false">O191</f>
        <v>11639536.73</v>
      </c>
      <c r="S191" s="55" t="n">
        <f aca="false">R191/L191</f>
        <v>16269.9702683813</v>
      </c>
      <c r="T191" s="56" t="n">
        <v>26397.18</v>
      </c>
      <c r="U191" s="6" t="n">
        <v>2022</v>
      </c>
    </row>
    <row r="192" s="2" customFormat="true" ht="12.75" hidden="false" customHeight="true" outlineLevel="0" collapsed="false">
      <c r="A192" s="6" t="n">
        <f aca="false">A191+1</f>
        <v>6</v>
      </c>
      <c r="B192" s="48" t="s">
        <v>363</v>
      </c>
      <c r="C192" s="6" t="s">
        <v>364</v>
      </c>
      <c r="D192" s="6" t="s">
        <v>72</v>
      </c>
      <c r="E192" s="6" t="s">
        <v>105</v>
      </c>
      <c r="F192" s="17"/>
      <c r="G192" s="6" t="s">
        <v>63</v>
      </c>
      <c r="H192" s="54" t="s">
        <v>64</v>
      </c>
      <c r="I192" s="6" t="n">
        <v>4</v>
      </c>
      <c r="J192" s="49" t="n">
        <v>3</v>
      </c>
      <c r="K192" s="15" t="n">
        <v>2805.5</v>
      </c>
      <c r="L192" s="15" t="n">
        <v>2708.6</v>
      </c>
      <c r="M192" s="15" t="n">
        <v>1199.86</v>
      </c>
      <c r="N192" s="49" t="n">
        <v>100</v>
      </c>
      <c r="O192" s="15" t="n">
        <f aca="false">'Раздел 2'!C192</f>
        <v>452455.64</v>
      </c>
      <c r="P192" s="15" t="n">
        <v>0</v>
      </c>
      <c r="Q192" s="15" t="n">
        <v>0</v>
      </c>
      <c r="R192" s="15" t="n">
        <f aca="false">O192</f>
        <v>452455.64</v>
      </c>
      <c r="S192" s="55" t="n">
        <f aca="false">R192/L192</f>
        <v>167.04409658126</v>
      </c>
      <c r="T192" s="56" t="n">
        <v>3937.388</v>
      </c>
      <c r="U192" s="6" t="n">
        <v>2022</v>
      </c>
    </row>
    <row r="193" s="2" customFormat="true" ht="12.75" hidden="false" customHeight="true" outlineLevel="0" collapsed="false">
      <c r="A193" s="6" t="n">
        <f aca="false">A192+1</f>
        <v>7</v>
      </c>
      <c r="B193" s="48" t="s">
        <v>365</v>
      </c>
      <c r="C193" s="6" t="s">
        <v>366</v>
      </c>
      <c r="D193" s="6" t="s">
        <v>72</v>
      </c>
      <c r="E193" s="6" t="s">
        <v>105</v>
      </c>
      <c r="F193" s="17"/>
      <c r="G193" s="6" t="s">
        <v>63</v>
      </c>
      <c r="H193" s="54" t="s">
        <v>64</v>
      </c>
      <c r="I193" s="6" t="n">
        <v>4</v>
      </c>
      <c r="J193" s="49" t="n">
        <v>3</v>
      </c>
      <c r="K193" s="15" t="n">
        <v>2515</v>
      </c>
      <c r="L193" s="15" t="n">
        <v>2325.4</v>
      </c>
      <c r="M193" s="15" t="n">
        <v>1352.74</v>
      </c>
      <c r="N193" s="49" t="n">
        <v>80</v>
      </c>
      <c r="O193" s="15" t="n">
        <f aca="false">'Раздел 2'!C193</f>
        <v>431998.96</v>
      </c>
      <c r="P193" s="15" t="n">
        <v>0</v>
      </c>
      <c r="Q193" s="15" t="n">
        <v>0</v>
      </c>
      <c r="R193" s="15" t="n">
        <f aca="false">O193</f>
        <v>431998.96</v>
      </c>
      <c r="S193" s="55" t="n">
        <f aca="false">R193/L193</f>
        <v>185.774043175368</v>
      </c>
      <c r="T193" s="56" t="n">
        <v>3937.388</v>
      </c>
      <c r="U193" s="6" t="n">
        <v>2022</v>
      </c>
    </row>
    <row r="194" s="2" customFormat="true" ht="12.75" hidden="false" customHeight="true" outlineLevel="0" collapsed="false">
      <c r="A194" s="6" t="n">
        <f aca="false">A193+1</f>
        <v>8</v>
      </c>
      <c r="B194" s="48" t="s">
        <v>367</v>
      </c>
      <c r="C194" s="6" t="s">
        <v>368</v>
      </c>
      <c r="D194" s="6" t="s">
        <v>72</v>
      </c>
      <c r="E194" s="6" t="s">
        <v>167</v>
      </c>
      <c r="F194" s="17"/>
      <c r="G194" s="6" t="s">
        <v>63</v>
      </c>
      <c r="H194" s="54" t="s">
        <v>64</v>
      </c>
      <c r="I194" s="6" t="n">
        <v>4</v>
      </c>
      <c r="J194" s="49" t="n">
        <v>2</v>
      </c>
      <c r="K194" s="15" t="n">
        <v>1706.9</v>
      </c>
      <c r="L194" s="15" t="n">
        <v>1599.8</v>
      </c>
      <c r="M194" s="15" t="n">
        <v>1324.29</v>
      </c>
      <c r="N194" s="49" t="n">
        <v>75</v>
      </c>
      <c r="O194" s="15" t="n">
        <f aca="false">'Раздел 2'!C194</f>
        <v>377577.09</v>
      </c>
      <c r="P194" s="15" t="n">
        <v>0</v>
      </c>
      <c r="Q194" s="15" t="n">
        <v>0</v>
      </c>
      <c r="R194" s="15" t="n">
        <f aca="false">O194</f>
        <v>377577.09</v>
      </c>
      <c r="S194" s="55" t="n">
        <f aca="false">R194/L194</f>
        <v>236.015183147894</v>
      </c>
      <c r="T194" s="56" t="n">
        <v>3585.451</v>
      </c>
      <c r="U194" s="6" t="n">
        <v>2022</v>
      </c>
    </row>
    <row r="195" s="2" customFormat="true" ht="12.75" hidden="false" customHeight="true" outlineLevel="0" collapsed="false">
      <c r="A195" s="6" t="n">
        <f aca="false">A194+1</f>
        <v>9</v>
      </c>
      <c r="B195" s="48" t="s">
        <v>369</v>
      </c>
      <c r="C195" s="6" t="s">
        <v>370</v>
      </c>
      <c r="D195" s="6" t="s">
        <v>72</v>
      </c>
      <c r="E195" s="6" t="s">
        <v>371</v>
      </c>
      <c r="F195" s="17"/>
      <c r="G195" s="6" t="s">
        <v>63</v>
      </c>
      <c r="H195" s="54" t="s">
        <v>64</v>
      </c>
      <c r="I195" s="6" t="n">
        <v>2</v>
      </c>
      <c r="J195" s="49" t="n">
        <v>3</v>
      </c>
      <c r="K195" s="15" t="n">
        <v>1364.2</v>
      </c>
      <c r="L195" s="15" t="n">
        <v>1232.3</v>
      </c>
      <c r="M195" s="15" t="n">
        <v>779.7</v>
      </c>
      <c r="N195" s="49" t="n">
        <v>28</v>
      </c>
      <c r="O195" s="15" t="n">
        <f aca="false">'Раздел 2'!C195</f>
        <v>313723.8</v>
      </c>
      <c r="P195" s="15" t="n">
        <v>0</v>
      </c>
      <c r="Q195" s="15" t="n">
        <v>0</v>
      </c>
      <c r="R195" s="15" t="n">
        <f aca="false">O195</f>
        <v>313723.8</v>
      </c>
      <c r="S195" s="55" t="n">
        <f aca="false">R195/L195</f>
        <v>254.583948713787</v>
      </c>
      <c r="T195" s="56" t="n">
        <v>3937.388</v>
      </c>
      <c r="U195" s="6" t="n">
        <v>2022</v>
      </c>
    </row>
    <row r="196" s="2" customFormat="true" ht="12.75" hidden="false" customHeight="true" outlineLevel="0" collapsed="false">
      <c r="A196" s="6" t="n">
        <f aca="false">A195+1</f>
        <v>10</v>
      </c>
      <c r="B196" s="48" t="s">
        <v>372</v>
      </c>
      <c r="C196" s="6" t="s">
        <v>373</v>
      </c>
      <c r="D196" s="6" t="s">
        <v>72</v>
      </c>
      <c r="E196" s="6" t="s">
        <v>348</v>
      </c>
      <c r="F196" s="17"/>
      <c r="G196" s="6" t="s">
        <v>63</v>
      </c>
      <c r="H196" s="54" t="s">
        <v>64</v>
      </c>
      <c r="I196" s="6" t="n">
        <v>3</v>
      </c>
      <c r="J196" s="49" t="n">
        <v>3</v>
      </c>
      <c r="K196" s="15" t="n">
        <v>1903.2</v>
      </c>
      <c r="L196" s="15" t="n">
        <v>1755</v>
      </c>
      <c r="M196" s="15" t="n">
        <v>1094.6</v>
      </c>
      <c r="N196" s="49" t="n">
        <v>21</v>
      </c>
      <c r="O196" s="15" t="n">
        <f aca="false">'Раздел 2'!C196</f>
        <v>349049.36</v>
      </c>
      <c r="P196" s="15" t="n">
        <v>0</v>
      </c>
      <c r="Q196" s="15" t="n">
        <v>0</v>
      </c>
      <c r="R196" s="15" t="n">
        <f aca="false">O196</f>
        <v>349049.36</v>
      </c>
      <c r="S196" s="55" t="n">
        <f aca="false">R196/L196</f>
        <v>198.888524216524</v>
      </c>
      <c r="T196" s="56" t="n">
        <v>2953.459</v>
      </c>
      <c r="U196" s="6" t="n">
        <v>2022</v>
      </c>
    </row>
    <row r="197" s="2" customFormat="true" ht="12.75" hidden="false" customHeight="true" outlineLevel="0" collapsed="false">
      <c r="A197" s="6" t="n">
        <f aca="false">A196+1</f>
        <v>11</v>
      </c>
      <c r="B197" s="48" t="s">
        <v>374</v>
      </c>
      <c r="C197" s="6" t="s">
        <v>375</v>
      </c>
      <c r="D197" s="6" t="s">
        <v>62</v>
      </c>
      <c r="E197" s="6" t="s">
        <v>131</v>
      </c>
      <c r="F197" s="17"/>
      <c r="G197" s="6" t="s">
        <v>63</v>
      </c>
      <c r="H197" s="54" t="s">
        <v>64</v>
      </c>
      <c r="I197" s="6" t="n">
        <v>2</v>
      </c>
      <c r="J197" s="49" t="n">
        <v>1</v>
      </c>
      <c r="K197" s="15" t="n">
        <v>336.4</v>
      </c>
      <c r="L197" s="15" t="n">
        <v>309.9</v>
      </c>
      <c r="M197" s="15" t="n">
        <v>193.8</v>
      </c>
      <c r="N197" s="49" t="n">
        <v>8</v>
      </c>
      <c r="O197" s="15" t="n">
        <f aca="false">'Раздел 2'!C197</f>
        <v>4791215.64</v>
      </c>
      <c r="P197" s="15" t="n">
        <v>0</v>
      </c>
      <c r="Q197" s="15" t="n">
        <v>0</v>
      </c>
      <c r="R197" s="15" t="n">
        <f aca="false">O197</f>
        <v>4791215.64</v>
      </c>
      <c r="S197" s="55" t="n">
        <f aca="false">R197/L197</f>
        <v>15460.5215876089</v>
      </c>
      <c r="T197" s="56" t="n">
        <v>22418.27</v>
      </c>
      <c r="U197" s="6" t="n">
        <v>2022</v>
      </c>
    </row>
    <row r="198" s="2" customFormat="true" ht="12.75" hidden="false" customHeight="true" outlineLevel="0" collapsed="false">
      <c r="A198" s="6" t="n">
        <f aca="false">A197+1</f>
        <v>12</v>
      </c>
      <c r="B198" s="48" t="s">
        <v>376</v>
      </c>
      <c r="C198" s="6" t="s">
        <v>377</v>
      </c>
      <c r="D198" s="6" t="s">
        <v>62</v>
      </c>
      <c r="E198" s="6" t="n">
        <v>1948</v>
      </c>
      <c r="F198" s="17"/>
      <c r="G198" s="6" t="s">
        <v>63</v>
      </c>
      <c r="H198" s="54" t="s">
        <v>64</v>
      </c>
      <c r="I198" s="6" t="n">
        <v>2</v>
      </c>
      <c r="J198" s="49" t="n">
        <v>2</v>
      </c>
      <c r="K198" s="15" t="n">
        <v>812</v>
      </c>
      <c r="L198" s="15" t="n">
        <v>752.8</v>
      </c>
      <c r="M198" s="15" t="n">
        <v>0</v>
      </c>
      <c r="N198" s="49" t="n">
        <v>17</v>
      </c>
      <c r="O198" s="15" t="n">
        <f aca="false">'Раздел 2'!C198</f>
        <v>8062871.51</v>
      </c>
      <c r="P198" s="15" t="n">
        <v>0</v>
      </c>
      <c r="Q198" s="15" t="n">
        <v>0</v>
      </c>
      <c r="R198" s="15" t="n">
        <f aca="false">O198</f>
        <v>8062871.51</v>
      </c>
      <c r="S198" s="55" t="n">
        <f aca="false">R198/L198</f>
        <v>10710.5094447396</v>
      </c>
      <c r="T198" s="56" t="n">
        <v>23904.53</v>
      </c>
      <c r="U198" s="6" t="n">
        <v>2022</v>
      </c>
    </row>
    <row r="199" s="2" customFormat="true" ht="12.75" hidden="false" customHeight="true" outlineLevel="0" collapsed="false">
      <c r="A199" s="6" t="n">
        <f aca="false">A198+1</f>
        <v>13</v>
      </c>
      <c r="B199" s="48" t="s">
        <v>378</v>
      </c>
      <c r="C199" s="6" t="s">
        <v>379</v>
      </c>
      <c r="D199" s="6" t="s">
        <v>62</v>
      </c>
      <c r="E199" s="6" t="n">
        <v>1951</v>
      </c>
      <c r="F199" s="17"/>
      <c r="G199" s="6" t="s">
        <v>63</v>
      </c>
      <c r="H199" s="54" t="s">
        <v>64</v>
      </c>
      <c r="I199" s="6" t="n">
        <v>2</v>
      </c>
      <c r="J199" s="49" t="n">
        <v>2</v>
      </c>
      <c r="K199" s="15" t="n">
        <v>1329.7</v>
      </c>
      <c r="L199" s="15" t="n">
        <v>1204.4</v>
      </c>
      <c r="M199" s="59" t="n">
        <v>0</v>
      </c>
      <c r="N199" s="49" t="n">
        <v>27</v>
      </c>
      <c r="O199" s="15" t="n">
        <f aca="false">'Раздел 2'!C199</f>
        <v>13743324.77</v>
      </c>
      <c r="P199" s="15" t="n">
        <v>0</v>
      </c>
      <c r="Q199" s="15" t="n">
        <v>0</v>
      </c>
      <c r="R199" s="15" t="n">
        <f aca="false">O199</f>
        <v>13743324.77</v>
      </c>
      <c r="S199" s="55" t="n">
        <f aca="false">R199/L199</f>
        <v>11410.9305629359</v>
      </c>
      <c r="T199" s="56" t="n">
        <v>23904.53</v>
      </c>
      <c r="U199" s="6" t="n">
        <v>2022</v>
      </c>
    </row>
    <row r="200" s="2" customFormat="true" ht="12.75" hidden="false" customHeight="true" outlineLevel="0" collapsed="false">
      <c r="A200" s="6" t="n">
        <f aca="false">A199+1</f>
        <v>14</v>
      </c>
      <c r="B200" s="48" t="s">
        <v>380</v>
      </c>
      <c r="C200" s="6" t="s">
        <v>381</v>
      </c>
      <c r="D200" s="6" t="s">
        <v>72</v>
      </c>
      <c r="E200" s="6" t="s">
        <v>177</v>
      </c>
      <c r="F200" s="17"/>
      <c r="G200" s="6" t="s">
        <v>63</v>
      </c>
      <c r="H200" s="54" t="s">
        <v>64</v>
      </c>
      <c r="I200" s="6" t="n">
        <v>3</v>
      </c>
      <c r="J200" s="49" t="n">
        <v>3</v>
      </c>
      <c r="K200" s="15" t="n">
        <v>1874.7</v>
      </c>
      <c r="L200" s="15" t="n">
        <v>1766.4</v>
      </c>
      <c r="M200" s="15" t="n">
        <v>0</v>
      </c>
      <c r="N200" s="49" t="n">
        <v>37</v>
      </c>
      <c r="O200" s="15" t="n">
        <f aca="false">'Раздел 2'!C200</f>
        <v>645148.19</v>
      </c>
      <c r="P200" s="15" t="n">
        <v>0</v>
      </c>
      <c r="Q200" s="15" t="n">
        <v>0</v>
      </c>
      <c r="R200" s="15" t="n">
        <f aca="false">O200</f>
        <v>645148.19</v>
      </c>
      <c r="S200" s="55" t="n">
        <f aca="false">R200/L200</f>
        <v>365.233350317029</v>
      </c>
      <c r="T200" s="56" t="n">
        <v>3937.388</v>
      </c>
      <c r="U200" s="6" t="n">
        <v>2022</v>
      </c>
    </row>
    <row r="201" s="2" customFormat="true" ht="12.75" hidden="false" customHeight="true" outlineLevel="0" collapsed="false">
      <c r="A201" s="6" t="n">
        <f aca="false">A200+1</f>
        <v>15</v>
      </c>
      <c r="B201" s="48" t="s">
        <v>382</v>
      </c>
      <c r="C201" s="6" t="s">
        <v>383</v>
      </c>
      <c r="D201" s="6" t="n">
        <v>2023</v>
      </c>
      <c r="E201" s="6" t="s">
        <v>84</v>
      </c>
      <c r="F201" s="17"/>
      <c r="G201" s="6" t="s">
        <v>63</v>
      </c>
      <c r="H201" s="54" t="s">
        <v>64</v>
      </c>
      <c r="I201" s="6" t="n">
        <v>3</v>
      </c>
      <c r="J201" s="49" t="n">
        <v>3</v>
      </c>
      <c r="K201" s="15" t="n">
        <v>2162.4</v>
      </c>
      <c r="L201" s="15" t="n">
        <v>2060.6</v>
      </c>
      <c r="M201" s="15" t="n">
        <v>968.5</v>
      </c>
      <c r="N201" s="6" t="n">
        <v>29</v>
      </c>
      <c r="O201" s="15" t="n">
        <f aca="false">'Раздел 2'!C201</f>
        <v>753084.46</v>
      </c>
      <c r="P201" s="15" t="n">
        <v>0</v>
      </c>
      <c r="Q201" s="15" t="n">
        <v>0</v>
      </c>
      <c r="R201" s="15" t="n">
        <f aca="false">O201</f>
        <v>753084.46</v>
      </c>
      <c r="S201" s="55" t="n">
        <f aca="false">R201/L201</f>
        <v>365.468533436863</v>
      </c>
      <c r="T201" s="56" t="n">
        <v>3937.388</v>
      </c>
      <c r="U201" s="6" t="n">
        <v>2022</v>
      </c>
      <c r="W201" s="96"/>
    </row>
    <row r="202" s="2" customFormat="true" ht="12.75" hidden="false" customHeight="true" outlineLevel="0" collapsed="false">
      <c r="A202" s="6" t="n">
        <f aca="false">A201+1</f>
        <v>16</v>
      </c>
      <c r="B202" s="48" t="s">
        <v>384</v>
      </c>
      <c r="C202" s="6" t="s">
        <v>385</v>
      </c>
      <c r="D202" s="6" t="n">
        <v>2025</v>
      </c>
      <c r="E202" s="6" t="n">
        <v>1954</v>
      </c>
      <c r="F202" s="17"/>
      <c r="G202" s="6" t="s">
        <v>63</v>
      </c>
      <c r="H202" s="54" t="s">
        <v>64</v>
      </c>
      <c r="I202" s="6" t="n">
        <v>3</v>
      </c>
      <c r="J202" s="49" t="n">
        <v>3</v>
      </c>
      <c r="K202" s="15" t="n">
        <v>1902.8</v>
      </c>
      <c r="L202" s="15" t="n">
        <v>1744.4</v>
      </c>
      <c r="M202" s="15" t="n">
        <v>0</v>
      </c>
      <c r="N202" s="49" t="n">
        <v>26</v>
      </c>
      <c r="O202" s="15" t="n">
        <f aca="false">'Раздел 2'!C202</f>
        <v>649067.76</v>
      </c>
      <c r="P202" s="15" t="n">
        <v>0</v>
      </c>
      <c r="Q202" s="15" t="n">
        <v>0</v>
      </c>
      <c r="R202" s="15" t="n">
        <f aca="false">O202</f>
        <v>649067.76</v>
      </c>
      <c r="S202" s="55" t="n">
        <f aca="false">R202/L202</f>
        <v>372.086539784453</v>
      </c>
      <c r="T202" s="56" t="n">
        <v>2953.459</v>
      </c>
      <c r="U202" s="6" t="n">
        <v>2022</v>
      </c>
    </row>
    <row r="203" s="2" customFormat="true" ht="12.75" hidden="false" customHeight="true" outlineLevel="0" collapsed="false">
      <c r="A203" s="6" t="n">
        <f aca="false">A202+1</f>
        <v>17</v>
      </c>
      <c r="B203" s="48" t="s">
        <v>386</v>
      </c>
      <c r="C203" s="6" t="s">
        <v>387</v>
      </c>
      <c r="D203" s="6" t="n">
        <v>2025</v>
      </c>
      <c r="E203" s="6" t="n">
        <v>1954</v>
      </c>
      <c r="F203" s="17"/>
      <c r="G203" s="6" t="s">
        <v>63</v>
      </c>
      <c r="H203" s="54" t="s">
        <v>64</v>
      </c>
      <c r="I203" s="6" t="n">
        <v>3</v>
      </c>
      <c r="J203" s="49" t="n">
        <v>3</v>
      </c>
      <c r="K203" s="15" t="n">
        <v>1924.7</v>
      </c>
      <c r="L203" s="15" t="n">
        <v>1778.6</v>
      </c>
      <c r="M203" s="15" t="n">
        <v>0</v>
      </c>
      <c r="N203" s="49" t="n">
        <v>20</v>
      </c>
      <c r="O203" s="15" t="n">
        <f aca="false">'Раздел 2'!C203</f>
        <v>645617.43</v>
      </c>
      <c r="P203" s="15" t="n">
        <v>0</v>
      </c>
      <c r="Q203" s="15" t="n">
        <v>0</v>
      </c>
      <c r="R203" s="15" t="n">
        <f aca="false">O203</f>
        <v>645617.43</v>
      </c>
      <c r="S203" s="55" t="n">
        <f aca="false">R203/L203</f>
        <v>362.991920611717</v>
      </c>
      <c r="T203" s="56" t="n">
        <v>2953.459</v>
      </c>
      <c r="U203" s="6" t="n">
        <v>2022</v>
      </c>
    </row>
    <row r="204" s="2" customFormat="true" ht="12.75" hidden="false" customHeight="true" outlineLevel="0" collapsed="false">
      <c r="A204" s="6" t="n">
        <f aca="false">A203+1</f>
        <v>18</v>
      </c>
      <c r="B204" s="48" t="s">
        <v>388</v>
      </c>
      <c r="C204" s="6" t="s">
        <v>389</v>
      </c>
      <c r="D204" s="6" t="n">
        <v>2025</v>
      </c>
      <c r="E204" s="6" t="n">
        <v>1953</v>
      </c>
      <c r="F204" s="17"/>
      <c r="G204" s="6" t="s">
        <v>63</v>
      </c>
      <c r="H204" s="54" t="s">
        <v>64</v>
      </c>
      <c r="I204" s="6" t="n">
        <v>2</v>
      </c>
      <c r="J204" s="49" t="n">
        <v>2</v>
      </c>
      <c r="K204" s="15" t="n">
        <v>755.56</v>
      </c>
      <c r="L204" s="15" t="n">
        <v>690.76</v>
      </c>
      <c r="M204" s="15" t="n">
        <v>0</v>
      </c>
      <c r="N204" s="49" t="n">
        <v>12</v>
      </c>
      <c r="O204" s="15" t="n">
        <f aca="false">'Раздел 2'!C204</f>
        <v>440213.84</v>
      </c>
      <c r="P204" s="15" t="n">
        <v>0</v>
      </c>
      <c r="Q204" s="15" t="n">
        <v>0</v>
      </c>
      <c r="R204" s="15" t="n">
        <f aca="false">O204</f>
        <v>440213.84</v>
      </c>
      <c r="S204" s="55" t="n">
        <f aca="false">R204/L204</f>
        <v>637.289130812439</v>
      </c>
      <c r="T204" s="56" t="n">
        <v>3937.388</v>
      </c>
      <c r="U204" s="6" t="n">
        <v>2022</v>
      </c>
    </row>
    <row r="205" s="2" customFormat="true" ht="12.75" hidden="false" customHeight="true" outlineLevel="0" collapsed="false">
      <c r="A205" s="6" t="n">
        <f aca="false">A204+1</f>
        <v>19</v>
      </c>
      <c r="B205" s="48" t="s">
        <v>390</v>
      </c>
      <c r="C205" s="6" t="s">
        <v>391</v>
      </c>
      <c r="D205" s="6" t="n">
        <v>2025</v>
      </c>
      <c r="E205" s="6" t="n">
        <v>1958</v>
      </c>
      <c r="F205" s="17"/>
      <c r="G205" s="6" t="s">
        <v>63</v>
      </c>
      <c r="H205" s="54" t="s">
        <v>64</v>
      </c>
      <c r="I205" s="6" t="n">
        <v>3</v>
      </c>
      <c r="J205" s="49" t="n">
        <v>3</v>
      </c>
      <c r="K205" s="15" t="n">
        <v>1735.2</v>
      </c>
      <c r="L205" s="15" t="n">
        <v>1599.5</v>
      </c>
      <c r="M205" s="15" t="n">
        <v>0</v>
      </c>
      <c r="N205" s="49" t="n">
        <v>26</v>
      </c>
      <c r="O205" s="15" t="n">
        <f aca="false">'Раздел 2'!C205</f>
        <v>726046.26</v>
      </c>
      <c r="P205" s="15" t="n">
        <v>0</v>
      </c>
      <c r="Q205" s="15" t="n">
        <v>0</v>
      </c>
      <c r="R205" s="15" t="n">
        <f aca="false">O205</f>
        <v>726046.26</v>
      </c>
      <c r="S205" s="55" t="n">
        <f aca="false">R205/L205</f>
        <v>453.920762738356</v>
      </c>
      <c r="T205" s="56" t="n">
        <v>2953.459</v>
      </c>
      <c r="U205" s="6" t="n">
        <v>2022</v>
      </c>
    </row>
    <row r="206" s="2" customFormat="true" ht="12.75" hidden="false" customHeight="true" outlineLevel="0" collapsed="false">
      <c r="A206" s="6" t="n">
        <f aca="false">A205+1</f>
        <v>20</v>
      </c>
      <c r="B206" s="48" t="s">
        <v>392</v>
      </c>
      <c r="C206" s="6" t="s">
        <v>393</v>
      </c>
      <c r="D206" s="6" t="n">
        <v>2025</v>
      </c>
      <c r="E206" s="6" t="n">
        <v>1960</v>
      </c>
      <c r="F206" s="17"/>
      <c r="G206" s="6" t="s">
        <v>63</v>
      </c>
      <c r="H206" s="54" t="s">
        <v>64</v>
      </c>
      <c r="I206" s="6" t="n">
        <v>3</v>
      </c>
      <c r="J206" s="49" t="n">
        <v>2</v>
      </c>
      <c r="K206" s="15" t="n">
        <v>1031.4</v>
      </c>
      <c r="L206" s="15" t="n">
        <v>950.1</v>
      </c>
      <c r="M206" s="15" t="n">
        <v>950.1</v>
      </c>
      <c r="N206" s="49" t="n">
        <v>15</v>
      </c>
      <c r="O206" s="15" t="n">
        <f aca="false">'Раздел 2'!C206</f>
        <v>561747.58</v>
      </c>
      <c r="P206" s="15" t="n">
        <v>0</v>
      </c>
      <c r="Q206" s="15" t="n">
        <v>0</v>
      </c>
      <c r="R206" s="15" t="n">
        <f aca="false">O206</f>
        <v>561747.58</v>
      </c>
      <c r="S206" s="55" t="n">
        <f aca="false">R206/L206</f>
        <v>591.251005157352</v>
      </c>
      <c r="T206" s="56" t="n">
        <v>3937.388</v>
      </c>
      <c r="U206" s="6" t="n">
        <v>2022</v>
      </c>
    </row>
    <row r="207" s="2" customFormat="true" ht="12.75" hidden="false" customHeight="true" outlineLevel="0" collapsed="false">
      <c r="A207" s="6" t="n">
        <f aca="false">A206+1</f>
        <v>21</v>
      </c>
      <c r="B207" s="48" t="s">
        <v>394</v>
      </c>
      <c r="C207" s="6" t="s">
        <v>395</v>
      </c>
      <c r="D207" s="6" t="n">
        <v>2026</v>
      </c>
      <c r="E207" s="6" t="n">
        <v>1960</v>
      </c>
      <c r="F207" s="17"/>
      <c r="G207" s="6" t="s">
        <v>63</v>
      </c>
      <c r="H207" s="54" t="s">
        <v>64</v>
      </c>
      <c r="I207" s="6" t="n">
        <v>3</v>
      </c>
      <c r="J207" s="49" t="n">
        <v>3</v>
      </c>
      <c r="K207" s="15" t="n">
        <v>1836.4</v>
      </c>
      <c r="L207" s="15" t="n">
        <v>1596</v>
      </c>
      <c r="M207" s="15" t="n">
        <v>0</v>
      </c>
      <c r="N207" s="49" t="n">
        <v>24</v>
      </c>
      <c r="O207" s="15" t="n">
        <f aca="false">'Раздел 2'!C207</f>
        <v>739503.14</v>
      </c>
      <c r="P207" s="15" t="n">
        <v>0</v>
      </c>
      <c r="Q207" s="15" t="n">
        <v>0</v>
      </c>
      <c r="R207" s="15" t="n">
        <f aca="false">O207</f>
        <v>739503.14</v>
      </c>
      <c r="S207" s="55" t="n">
        <f aca="false">R207/L207</f>
        <v>463.347832080201</v>
      </c>
      <c r="T207" s="56" t="n">
        <v>2953.459</v>
      </c>
      <c r="U207" s="6" t="n">
        <v>2022</v>
      </c>
    </row>
    <row r="208" s="2" customFormat="true" ht="12.75" hidden="false" customHeight="true" outlineLevel="0" collapsed="false">
      <c r="A208" s="6" t="n">
        <f aca="false">A207+1</f>
        <v>22</v>
      </c>
      <c r="B208" s="48" t="s">
        <v>396</v>
      </c>
      <c r="C208" s="6" t="s">
        <v>397</v>
      </c>
      <c r="D208" s="6" t="n">
        <v>2026</v>
      </c>
      <c r="E208" s="6" t="n">
        <v>1960</v>
      </c>
      <c r="F208" s="17"/>
      <c r="G208" s="6" t="s">
        <v>63</v>
      </c>
      <c r="H208" s="54" t="s">
        <v>64</v>
      </c>
      <c r="I208" s="6" t="n">
        <v>3</v>
      </c>
      <c r="J208" s="49" t="n">
        <v>3</v>
      </c>
      <c r="K208" s="15" t="n">
        <v>1626.8</v>
      </c>
      <c r="L208" s="15" t="n">
        <v>1516.5</v>
      </c>
      <c r="M208" s="15" t="n">
        <v>0</v>
      </c>
      <c r="N208" s="49" t="n">
        <v>36</v>
      </c>
      <c r="O208" s="15" t="n">
        <f aca="false">'Раздел 2'!C208</f>
        <v>606861.24</v>
      </c>
      <c r="P208" s="15" t="n">
        <v>0</v>
      </c>
      <c r="Q208" s="15" t="n">
        <v>0</v>
      </c>
      <c r="R208" s="15" t="n">
        <f aca="false">O208</f>
        <v>606861.24</v>
      </c>
      <c r="S208" s="55" t="n">
        <f aca="false">R208/L208</f>
        <v>400.172265084075</v>
      </c>
      <c r="T208" s="56" t="n">
        <v>2953.459</v>
      </c>
      <c r="U208" s="6" t="n">
        <v>2022</v>
      </c>
    </row>
    <row r="209" s="36" customFormat="true" ht="12.75" hidden="false" customHeight="true" outlineLevel="0" collapsed="false">
      <c r="A209" s="28" t="s">
        <v>398</v>
      </c>
      <c r="B209" s="28"/>
      <c r="C209" s="30"/>
      <c r="D209" s="30"/>
      <c r="E209" s="30" t="n">
        <v>22</v>
      </c>
      <c r="F209" s="30"/>
      <c r="G209" s="30"/>
      <c r="H209" s="28"/>
      <c r="I209" s="30"/>
      <c r="J209" s="31"/>
      <c r="K209" s="33" t="n">
        <f aca="false">SUM(K187:K208)</f>
        <v>32246.46</v>
      </c>
      <c r="L209" s="33" t="n">
        <f aca="false">SUM(L187:L208)</f>
        <v>29851.48</v>
      </c>
      <c r="M209" s="33" t="n">
        <f aca="false">SUM(M187:M208)</f>
        <v>10711.99</v>
      </c>
      <c r="N209" s="33" t="n">
        <f aca="false">SUM(N187:N208)</f>
        <v>662</v>
      </c>
      <c r="O209" s="33" t="n">
        <f aca="false">SUM(O187:O208)</f>
        <v>86372194.73</v>
      </c>
      <c r="P209" s="33" t="n">
        <f aca="false">SUM(P187:P208)</f>
        <v>0</v>
      </c>
      <c r="Q209" s="33" t="n">
        <f aca="false">SUM(Q187:Q208)</f>
        <v>0</v>
      </c>
      <c r="R209" s="33" t="n">
        <f aca="false">SUM(R187:R208)</f>
        <v>86372194.73</v>
      </c>
      <c r="S209" s="64"/>
      <c r="T209" s="97"/>
      <c r="U209" s="30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</row>
    <row r="210" s="2" customFormat="true" ht="12.75" hidden="false" customHeight="true" outlineLevel="0" collapsed="false">
      <c r="A210" s="6" t="n">
        <v>1</v>
      </c>
      <c r="B210" s="48" t="s">
        <v>354</v>
      </c>
      <c r="C210" s="6" t="s">
        <v>355</v>
      </c>
      <c r="D210" s="6" t="s">
        <v>72</v>
      </c>
      <c r="E210" s="6" t="n">
        <v>1958</v>
      </c>
      <c r="F210" s="6"/>
      <c r="G210" s="6" t="s">
        <v>63</v>
      </c>
      <c r="H210" s="54" t="s">
        <v>64</v>
      </c>
      <c r="I210" s="6" t="n">
        <v>2</v>
      </c>
      <c r="J210" s="49" t="n">
        <v>1</v>
      </c>
      <c r="K210" s="15" t="n">
        <v>468.5</v>
      </c>
      <c r="L210" s="15" t="n">
        <v>439.1</v>
      </c>
      <c r="M210" s="77" t="n">
        <v>388.5</v>
      </c>
      <c r="N210" s="6" t="n">
        <v>8</v>
      </c>
      <c r="O210" s="15" t="n">
        <f aca="false">'Раздел 2'!C210</f>
        <v>13908697.35</v>
      </c>
      <c r="P210" s="15" t="n">
        <v>0</v>
      </c>
      <c r="Q210" s="15" t="n">
        <v>0</v>
      </c>
      <c r="R210" s="15" t="n">
        <f aca="false">O210</f>
        <v>13908697.35</v>
      </c>
      <c r="S210" s="55" t="n">
        <f aca="false">R210/L210</f>
        <v>31675.4665224322</v>
      </c>
      <c r="T210" s="56" t="n">
        <v>39373.88</v>
      </c>
      <c r="U210" s="6" t="n">
        <v>2023</v>
      </c>
    </row>
    <row r="211" s="2" customFormat="true" ht="12.75" hidden="false" customHeight="true" outlineLevel="0" collapsed="false">
      <c r="A211" s="6" t="n">
        <f aca="false">A210+1</f>
        <v>2</v>
      </c>
      <c r="B211" s="98" t="s">
        <v>369</v>
      </c>
      <c r="C211" s="62" t="s">
        <v>370</v>
      </c>
      <c r="D211" s="62" t="s">
        <v>72</v>
      </c>
      <c r="E211" s="6" t="n">
        <v>1951</v>
      </c>
      <c r="F211" s="6"/>
      <c r="G211" s="6" t="s">
        <v>63</v>
      </c>
      <c r="H211" s="54" t="s">
        <v>64</v>
      </c>
      <c r="I211" s="6" t="n">
        <v>2</v>
      </c>
      <c r="J211" s="49" t="n">
        <v>3</v>
      </c>
      <c r="K211" s="15" t="n">
        <v>1232.3</v>
      </c>
      <c r="L211" s="15" t="n">
        <v>1176.8</v>
      </c>
      <c r="M211" s="77" t="n">
        <v>779.7</v>
      </c>
      <c r="N211" s="6" t="n">
        <v>28</v>
      </c>
      <c r="O211" s="15" t="n">
        <f aca="false">'Раздел 2'!C211</f>
        <v>17106207.6</v>
      </c>
      <c r="P211" s="15" t="n">
        <v>0</v>
      </c>
      <c r="Q211" s="15" t="n">
        <v>0</v>
      </c>
      <c r="R211" s="15" t="n">
        <f aca="false">O211</f>
        <v>17106207.6</v>
      </c>
      <c r="S211" s="55" t="n">
        <f aca="false">R211/L211</f>
        <v>14536.2063222298</v>
      </c>
      <c r="T211" s="56" t="n">
        <v>39373.88</v>
      </c>
      <c r="U211" s="6" t="n">
        <v>2023</v>
      </c>
    </row>
    <row r="212" s="2" customFormat="true" ht="12.75" hidden="false" customHeight="true" outlineLevel="0" collapsed="false">
      <c r="A212" s="6" t="n">
        <f aca="false">A211+1</f>
        <v>3</v>
      </c>
      <c r="B212" s="48" t="s">
        <v>399</v>
      </c>
      <c r="C212" s="6" t="s">
        <v>400</v>
      </c>
      <c r="D212" s="6" t="s">
        <v>137</v>
      </c>
      <c r="E212" s="6" t="s">
        <v>89</v>
      </c>
      <c r="F212" s="17"/>
      <c r="G212" s="6" t="s">
        <v>63</v>
      </c>
      <c r="H212" s="54" t="s">
        <v>64</v>
      </c>
      <c r="I212" s="6" t="n">
        <v>4</v>
      </c>
      <c r="J212" s="49" t="n">
        <v>3</v>
      </c>
      <c r="K212" s="15" t="n">
        <v>2370.3</v>
      </c>
      <c r="L212" s="15" t="n">
        <v>1748.5</v>
      </c>
      <c r="M212" s="77" t="n">
        <v>968.62</v>
      </c>
      <c r="N212" s="6" t="n">
        <v>90</v>
      </c>
      <c r="O212" s="15" t="n">
        <f aca="false">'Раздел 2'!C212</f>
        <v>796299.26</v>
      </c>
      <c r="P212" s="15" t="n">
        <v>0</v>
      </c>
      <c r="Q212" s="15" t="n">
        <v>0</v>
      </c>
      <c r="R212" s="15" t="n">
        <f aca="false">O212</f>
        <v>796299.26</v>
      </c>
      <c r="S212" s="55" t="n">
        <f aca="false">R212/L212</f>
        <v>455.418507291965</v>
      </c>
      <c r="T212" s="56" t="n">
        <v>3585.451</v>
      </c>
      <c r="U212" s="6" t="n">
        <v>2023</v>
      </c>
    </row>
    <row r="213" s="2" customFormat="true" ht="12.75" hidden="false" customHeight="true" outlineLevel="0" collapsed="false">
      <c r="A213" s="6" t="n">
        <f aca="false">A212+1</f>
        <v>4</v>
      </c>
      <c r="B213" s="48" t="s">
        <v>401</v>
      </c>
      <c r="C213" s="6" t="s">
        <v>402</v>
      </c>
      <c r="D213" s="6" t="s">
        <v>229</v>
      </c>
      <c r="E213" s="6" t="s">
        <v>84</v>
      </c>
      <c r="F213" s="17"/>
      <c r="G213" s="6" t="s">
        <v>63</v>
      </c>
      <c r="H213" s="54" t="s">
        <v>64</v>
      </c>
      <c r="I213" s="6" t="n">
        <v>3</v>
      </c>
      <c r="J213" s="49" t="n">
        <v>2</v>
      </c>
      <c r="K213" s="15" t="n">
        <v>1056.9</v>
      </c>
      <c r="L213" s="15" t="n">
        <v>976.5</v>
      </c>
      <c r="M213" s="77" t="n">
        <v>777.5</v>
      </c>
      <c r="N213" s="6" t="n">
        <v>16</v>
      </c>
      <c r="O213" s="15" t="n">
        <f aca="false">'Раздел 2'!C213</f>
        <v>588902.42</v>
      </c>
      <c r="P213" s="15" t="n">
        <v>0</v>
      </c>
      <c r="Q213" s="15" t="n">
        <v>0</v>
      </c>
      <c r="R213" s="15" t="n">
        <f aca="false">O213</f>
        <v>588902.42</v>
      </c>
      <c r="S213" s="55" t="n">
        <f aca="false">R213/L213</f>
        <v>603.074674859191</v>
      </c>
      <c r="T213" s="56" t="n">
        <v>3585.451</v>
      </c>
      <c r="U213" s="6" t="n">
        <v>2023</v>
      </c>
    </row>
    <row r="214" s="2" customFormat="true" ht="12.75" hidden="false" customHeight="true" outlineLevel="0" collapsed="false">
      <c r="A214" s="6" t="n">
        <f aca="false">A213+1</f>
        <v>5</v>
      </c>
      <c r="B214" s="48" t="s">
        <v>403</v>
      </c>
      <c r="C214" s="6" t="s">
        <v>404</v>
      </c>
      <c r="D214" s="6" t="s">
        <v>137</v>
      </c>
      <c r="E214" s="6" t="s">
        <v>116</v>
      </c>
      <c r="F214" s="17"/>
      <c r="G214" s="6" t="s">
        <v>63</v>
      </c>
      <c r="H214" s="54" t="s">
        <v>64</v>
      </c>
      <c r="I214" s="6" t="n">
        <v>2</v>
      </c>
      <c r="J214" s="49" t="n">
        <v>1</v>
      </c>
      <c r="K214" s="15" t="n">
        <v>510.6</v>
      </c>
      <c r="L214" s="15" t="n">
        <v>466.2</v>
      </c>
      <c r="M214" s="77" t="n">
        <v>390.7</v>
      </c>
      <c r="N214" s="6" t="n">
        <v>8</v>
      </c>
      <c r="O214" s="15" t="n">
        <f aca="false">'Раздел 2'!C214</f>
        <v>405019.54</v>
      </c>
      <c r="P214" s="15" t="n">
        <v>0</v>
      </c>
      <c r="Q214" s="15" t="n">
        <v>0</v>
      </c>
      <c r="R214" s="15" t="n">
        <f aca="false">O214</f>
        <v>405019.54</v>
      </c>
      <c r="S214" s="55" t="n">
        <f aca="false">R214/L214</f>
        <v>868.767782067782</v>
      </c>
      <c r="T214" s="56" t="n">
        <v>3937.388</v>
      </c>
      <c r="U214" s="6" t="n">
        <v>2023</v>
      </c>
    </row>
    <row r="215" s="2" customFormat="true" ht="12.75" hidden="false" customHeight="true" outlineLevel="0" collapsed="false">
      <c r="A215" s="6" t="n">
        <f aca="false">A214+1</f>
        <v>6</v>
      </c>
      <c r="B215" s="48" t="s">
        <v>405</v>
      </c>
      <c r="C215" s="6" t="s">
        <v>406</v>
      </c>
      <c r="D215" s="6" t="s">
        <v>137</v>
      </c>
      <c r="E215" s="6" t="s">
        <v>89</v>
      </c>
      <c r="F215" s="17"/>
      <c r="G215" s="6" t="s">
        <v>63</v>
      </c>
      <c r="H215" s="48" t="s">
        <v>174</v>
      </c>
      <c r="I215" s="6" t="n">
        <v>2</v>
      </c>
      <c r="J215" s="49" t="n">
        <v>1</v>
      </c>
      <c r="K215" s="15" t="n">
        <v>358.6</v>
      </c>
      <c r="L215" s="15" t="n">
        <v>329.6</v>
      </c>
      <c r="M215" s="77" t="n">
        <v>126.2</v>
      </c>
      <c r="N215" s="6" t="n">
        <v>9</v>
      </c>
      <c r="O215" s="15" t="n">
        <f aca="false">'Раздел 2'!C215</f>
        <v>60605.68</v>
      </c>
      <c r="P215" s="15" t="n">
        <v>0</v>
      </c>
      <c r="Q215" s="15" t="n">
        <v>0</v>
      </c>
      <c r="R215" s="15" t="n">
        <f aca="false">O215</f>
        <v>60605.68</v>
      </c>
      <c r="S215" s="55" t="n">
        <f aca="false">R215/L215</f>
        <v>183.87645631068</v>
      </c>
      <c r="T215" s="56" t="n">
        <v>5039.042</v>
      </c>
      <c r="U215" s="6" t="n">
        <v>2023</v>
      </c>
    </row>
    <row r="216" s="2" customFormat="true" ht="12.75" hidden="false" customHeight="true" outlineLevel="0" collapsed="false">
      <c r="A216" s="6" t="n">
        <f aca="false">A215+1</f>
        <v>7</v>
      </c>
      <c r="B216" s="48" t="s">
        <v>407</v>
      </c>
      <c r="C216" s="6" t="s">
        <v>408</v>
      </c>
      <c r="D216" s="6" t="s">
        <v>137</v>
      </c>
      <c r="E216" s="6" t="s">
        <v>105</v>
      </c>
      <c r="F216" s="17"/>
      <c r="G216" s="6" t="s">
        <v>63</v>
      </c>
      <c r="H216" s="48" t="s">
        <v>174</v>
      </c>
      <c r="I216" s="6" t="n">
        <v>2</v>
      </c>
      <c r="J216" s="49" t="n">
        <v>1</v>
      </c>
      <c r="K216" s="15" t="n">
        <v>365</v>
      </c>
      <c r="L216" s="15" t="n">
        <v>327.3</v>
      </c>
      <c r="M216" s="77" t="n">
        <v>269.8</v>
      </c>
      <c r="N216" s="6" t="n">
        <v>11</v>
      </c>
      <c r="O216" s="15" t="n">
        <f aca="false">'Раздел 2'!C216</f>
        <v>103207.46</v>
      </c>
      <c r="P216" s="15" t="n">
        <v>0</v>
      </c>
      <c r="Q216" s="15" t="n">
        <v>0</v>
      </c>
      <c r="R216" s="15" t="n">
        <f aca="false">O216</f>
        <v>103207.46</v>
      </c>
      <c r="S216" s="55" t="n">
        <f aca="false">R216/L216</f>
        <v>315.329850290254</v>
      </c>
      <c r="T216" s="56" t="n">
        <v>5039.042</v>
      </c>
      <c r="U216" s="6" t="n">
        <v>2023</v>
      </c>
    </row>
    <row r="217" s="2" customFormat="true" ht="12.75" hidden="false" customHeight="true" outlineLevel="0" collapsed="false">
      <c r="A217" s="6" t="n">
        <f aca="false">A216+1</f>
        <v>8</v>
      </c>
      <c r="B217" s="48" t="s">
        <v>409</v>
      </c>
      <c r="C217" s="6" t="s">
        <v>410</v>
      </c>
      <c r="D217" s="6" t="s">
        <v>137</v>
      </c>
      <c r="E217" s="6" t="s">
        <v>108</v>
      </c>
      <c r="F217" s="6"/>
      <c r="G217" s="6" t="s">
        <v>63</v>
      </c>
      <c r="H217" s="48" t="s">
        <v>69</v>
      </c>
      <c r="I217" s="6" t="n">
        <v>5</v>
      </c>
      <c r="J217" s="49" t="n">
        <v>3</v>
      </c>
      <c r="K217" s="15" t="n">
        <v>3122</v>
      </c>
      <c r="L217" s="15" t="n">
        <v>2945.4</v>
      </c>
      <c r="M217" s="77" t="n">
        <v>0</v>
      </c>
      <c r="N217" s="6" t="n">
        <v>60</v>
      </c>
      <c r="O217" s="15" t="n">
        <f aca="false">'Раздел 2'!C217</f>
        <v>882692.74</v>
      </c>
      <c r="P217" s="15" t="n">
        <v>0</v>
      </c>
      <c r="Q217" s="15" t="n">
        <v>0</v>
      </c>
      <c r="R217" s="15" t="n">
        <f aca="false">O217</f>
        <v>882692.74</v>
      </c>
      <c r="S217" s="55" t="n">
        <f aca="false">R217/L217</f>
        <v>299.685183676241</v>
      </c>
      <c r="T217" s="56" t="n">
        <v>2217.072</v>
      </c>
      <c r="U217" s="6" t="n">
        <v>2023</v>
      </c>
    </row>
    <row r="218" s="2" customFormat="true" ht="12.75" hidden="false" customHeight="true" outlineLevel="0" collapsed="false">
      <c r="A218" s="6" t="n">
        <f aca="false">A217+1</f>
        <v>9</v>
      </c>
      <c r="B218" s="48" t="s">
        <v>411</v>
      </c>
      <c r="C218" s="6" t="s">
        <v>412</v>
      </c>
      <c r="D218" s="6" t="s">
        <v>137</v>
      </c>
      <c r="E218" s="6" t="s">
        <v>108</v>
      </c>
      <c r="F218" s="17"/>
      <c r="G218" s="6" t="s">
        <v>63</v>
      </c>
      <c r="H218" s="54" t="s">
        <v>64</v>
      </c>
      <c r="I218" s="6" t="n">
        <v>4</v>
      </c>
      <c r="J218" s="49" t="n">
        <v>2</v>
      </c>
      <c r="K218" s="15" t="n">
        <v>1377.6</v>
      </c>
      <c r="L218" s="15" t="n">
        <v>1281.9</v>
      </c>
      <c r="M218" s="77" t="n">
        <v>0</v>
      </c>
      <c r="N218" s="6" t="n">
        <v>41</v>
      </c>
      <c r="O218" s="15" t="n">
        <f aca="false">'Раздел 2'!C218</f>
        <v>664701.88</v>
      </c>
      <c r="P218" s="15" t="n">
        <v>0</v>
      </c>
      <c r="Q218" s="15" t="n">
        <v>0</v>
      </c>
      <c r="R218" s="15" t="n">
        <f aca="false">O218</f>
        <v>664701.88</v>
      </c>
      <c r="S218" s="55" t="n">
        <f aca="false">R218/L218</f>
        <v>518.528652781028</v>
      </c>
      <c r="T218" s="56" t="n">
        <v>3585.451</v>
      </c>
      <c r="U218" s="6" t="n">
        <v>2023</v>
      </c>
    </row>
    <row r="219" s="2" customFormat="true" ht="12.75" hidden="false" customHeight="true" outlineLevel="0" collapsed="false">
      <c r="A219" s="6" t="n">
        <f aca="false">A218+1</f>
        <v>10</v>
      </c>
      <c r="B219" s="48" t="s">
        <v>413</v>
      </c>
      <c r="C219" s="6" t="s">
        <v>414</v>
      </c>
      <c r="D219" s="6" t="s">
        <v>137</v>
      </c>
      <c r="E219" s="6" t="n">
        <v>1950</v>
      </c>
      <c r="F219" s="17"/>
      <c r="G219" s="6" t="s">
        <v>63</v>
      </c>
      <c r="H219" s="54" t="s">
        <v>64</v>
      </c>
      <c r="I219" s="6" t="n">
        <v>2</v>
      </c>
      <c r="J219" s="49" t="n">
        <v>1</v>
      </c>
      <c r="K219" s="6" t="n">
        <v>518.5</v>
      </c>
      <c r="L219" s="70" t="n">
        <v>472.9</v>
      </c>
      <c r="M219" s="49" t="n">
        <v>372.7</v>
      </c>
      <c r="N219" s="6" t="n">
        <v>10</v>
      </c>
      <c r="O219" s="15" t="n">
        <f aca="false">'Раздел 2'!C219</f>
        <v>266284.04</v>
      </c>
      <c r="P219" s="15" t="n">
        <v>0</v>
      </c>
      <c r="Q219" s="15" t="n">
        <v>0</v>
      </c>
      <c r="R219" s="15" t="n">
        <f aca="false">O219</f>
        <v>266284.04</v>
      </c>
      <c r="S219" s="55" t="n">
        <f aca="false">R219/L219</f>
        <v>563.087418058786</v>
      </c>
      <c r="T219" s="56" t="n">
        <v>3937.388</v>
      </c>
      <c r="U219" s="6" t="n">
        <v>2023</v>
      </c>
    </row>
    <row r="220" s="2" customFormat="true" ht="12.75" hidden="false" customHeight="true" outlineLevel="0" collapsed="false">
      <c r="A220" s="6" t="n">
        <f aca="false">A219+1</f>
        <v>11</v>
      </c>
      <c r="B220" s="48" t="s">
        <v>415</v>
      </c>
      <c r="C220" s="6" t="s">
        <v>416</v>
      </c>
      <c r="D220" s="6" t="s">
        <v>229</v>
      </c>
      <c r="E220" s="49" t="n">
        <v>1937</v>
      </c>
      <c r="F220" s="17"/>
      <c r="G220" s="6" t="s">
        <v>63</v>
      </c>
      <c r="H220" s="54" t="s">
        <v>64</v>
      </c>
      <c r="I220" s="6" t="n">
        <v>4</v>
      </c>
      <c r="J220" s="6" t="n">
        <v>4</v>
      </c>
      <c r="K220" s="15" t="n">
        <v>2090.9</v>
      </c>
      <c r="L220" s="15" t="n">
        <v>1842.1</v>
      </c>
      <c r="M220" s="49" t="n">
        <v>1484.3</v>
      </c>
      <c r="N220" s="49" t="n">
        <v>38</v>
      </c>
      <c r="O220" s="15" t="n">
        <f aca="false">'Раздел 2'!C220</f>
        <v>20592260.68</v>
      </c>
      <c r="P220" s="15" t="n">
        <v>0</v>
      </c>
      <c r="Q220" s="15" t="n">
        <v>0</v>
      </c>
      <c r="R220" s="15" t="n">
        <f aca="false">O220</f>
        <v>20592260.68</v>
      </c>
      <c r="S220" s="55" t="n">
        <f aca="false">R220/L220</f>
        <v>11178.6877368221</v>
      </c>
      <c r="T220" s="56" t="n">
        <v>23229.18</v>
      </c>
      <c r="U220" s="6" t="n">
        <v>2023</v>
      </c>
    </row>
    <row r="221" s="2" customFormat="true" ht="12.75" hidden="false" customHeight="true" outlineLevel="0" collapsed="false">
      <c r="A221" s="6" t="n">
        <v>12</v>
      </c>
      <c r="B221" s="48" t="s">
        <v>417</v>
      </c>
      <c r="C221" s="6" t="s">
        <v>418</v>
      </c>
      <c r="D221" s="6" t="n">
        <v>2023</v>
      </c>
      <c r="E221" s="6" t="s">
        <v>348</v>
      </c>
      <c r="F221" s="17"/>
      <c r="G221" s="6" t="s">
        <v>63</v>
      </c>
      <c r="H221" s="54" t="s">
        <v>64</v>
      </c>
      <c r="I221" s="6" t="n">
        <v>3</v>
      </c>
      <c r="J221" s="49" t="n">
        <v>3</v>
      </c>
      <c r="K221" s="15" t="n">
        <v>1900.4</v>
      </c>
      <c r="L221" s="15" t="n">
        <v>1748.8</v>
      </c>
      <c r="M221" s="77" t="n">
        <v>1259.6</v>
      </c>
      <c r="N221" s="6" t="n">
        <v>23</v>
      </c>
      <c r="O221" s="15" t="n">
        <f aca="false">'Раздел 2'!C221</f>
        <v>726417.73</v>
      </c>
      <c r="P221" s="15" t="n">
        <v>0</v>
      </c>
      <c r="Q221" s="15" t="n">
        <v>0</v>
      </c>
      <c r="R221" s="15" t="n">
        <f aca="false">O221</f>
        <v>726417.73</v>
      </c>
      <c r="S221" s="55" t="n">
        <f aca="false">R221/L221</f>
        <v>415.380678179323</v>
      </c>
      <c r="T221" s="56" t="n">
        <v>3937.388</v>
      </c>
      <c r="U221" s="6" t="n">
        <v>2023</v>
      </c>
    </row>
    <row r="222" s="2" customFormat="true" ht="12.75" hidden="false" customHeight="true" outlineLevel="0" collapsed="false">
      <c r="A222" s="6" t="n">
        <v>13</v>
      </c>
      <c r="B222" s="48" t="s">
        <v>419</v>
      </c>
      <c r="C222" s="6" t="s">
        <v>420</v>
      </c>
      <c r="D222" s="6" t="s">
        <v>315</v>
      </c>
      <c r="E222" s="49" t="n">
        <v>1953</v>
      </c>
      <c r="F222" s="17"/>
      <c r="G222" s="6" t="s">
        <v>63</v>
      </c>
      <c r="H222" s="54" t="s">
        <v>64</v>
      </c>
      <c r="I222" s="6" t="n">
        <v>2</v>
      </c>
      <c r="J222" s="6" t="n">
        <v>2</v>
      </c>
      <c r="K222" s="15" t="n">
        <v>748.9</v>
      </c>
      <c r="L222" s="15" t="n">
        <v>682.8</v>
      </c>
      <c r="M222" s="77" t="n">
        <v>0</v>
      </c>
      <c r="N222" s="49" t="n">
        <v>14</v>
      </c>
      <c r="O222" s="15" t="n">
        <f aca="false">'Раздел 2'!C222</f>
        <v>88910.8</v>
      </c>
      <c r="P222" s="15" t="n">
        <v>0</v>
      </c>
      <c r="Q222" s="15" t="n">
        <v>0</v>
      </c>
      <c r="R222" s="15" t="n">
        <f aca="false">O222</f>
        <v>88910.8</v>
      </c>
      <c r="S222" s="55" t="n">
        <f aca="false">R222/L222</f>
        <v>130.214997070885</v>
      </c>
      <c r="T222" s="56" t="n">
        <v>3937.388</v>
      </c>
      <c r="U222" s="6" t="n">
        <v>2023</v>
      </c>
    </row>
    <row r="223" s="2" customFormat="true" ht="12.75" hidden="false" customHeight="true" outlineLevel="0" collapsed="false">
      <c r="A223" s="6" t="n">
        <v>14</v>
      </c>
      <c r="B223" s="48" t="s">
        <v>421</v>
      </c>
      <c r="C223" s="6" t="s">
        <v>422</v>
      </c>
      <c r="D223" s="6" t="s">
        <v>92</v>
      </c>
      <c r="E223" s="49" t="n">
        <v>1959</v>
      </c>
      <c r="F223" s="17"/>
      <c r="G223" s="6" t="s">
        <v>63</v>
      </c>
      <c r="H223" s="54" t="s">
        <v>64</v>
      </c>
      <c r="I223" s="6" t="n">
        <v>3</v>
      </c>
      <c r="J223" s="6" t="n">
        <v>3</v>
      </c>
      <c r="K223" s="15" t="n">
        <v>2085.8</v>
      </c>
      <c r="L223" s="15" t="n">
        <v>1923.9</v>
      </c>
      <c r="M223" s="77" t="n">
        <v>0</v>
      </c>
      <c r="N223" s="49" t="n">
        <v>28</v>
      </c>
      <c r="O223" s="15" t="n">
        <f aca="false">'Раздел 2'!C223</f>
        <v>764655.544</v>
      </c>
      <c r="P223" s="15" t="n">
        <v>0</v>
      </c>
      <c r="Q223" s="15" t="n">
        <v>0</v>
      </c>
      <c r="R223" s="15" t="n">
        <f aca="false">O223</f>
        <v>764655.544</v>
      </c>
      <c r="S223" s="55" t="n">
        <f aca="false">R223/L223</f>
        <v>397.45077394875</v>
      </c>
      <c r="T223" s="56" t="n">
        <v>3937.388</v>
      </c>
      <c r="U223" s="6" t="n">
        <v>2023</v>
      </c>
    </row>
    <row r="224" s="2" customFormat="true" ht="12.75" hidden="false" customHeight="true" outlineLevel="0" collapsed="false">
      <c r="A224" s="6" t="n">
        <v>15</v>
      </c>
      <c r="B224" s="99" t="s">
        <v>372</v>
      </c>
      <c r="C224" s="70" t="s">
        <v>373</v>
      </c>
      <c r="D224" s="69" t="s">
        <v>72</v>
      </c>
      <c r="E224" s="6" t="s">
        <v>348</v>
      </c>
      <c r="F224" s="17"/>
      <c r="G224" s="69" t="s">
        <v>63</v>
      </c>
      <c r="H224" s="54" t="s">
        <v>64</v>
      </c>
      <c r="I224" s="70" t="n">
        <v>3</v>
      </c>
      <c r="J224" s="70" t="n">
        <v>3</v>
      </c>
      <c r="K224" s="69" t="n">
        <v>1903.2</v>
      </c>
      <c r="L224" s="69" t="n">
        <v>1755</v>
      </c>
      <c r="M224" s="79" t="n">
        <v>1094.6</v>
      </c>
      <c r="N224" s="70" t="n">
        <v>21</v>
      </c>
      <c r="O224" s="15" t="n">
        <f aca="false">'Раздел 2'!C224</f>
        <v>20819061.07</v>
      </c>
      <c r="P224" s="15" t="n">
        <v>0</v>
      </c>
      <c r="Q224" s="15" t="n">
        <v>0</v>
      </c>
      <c r="R224" s="15" t="n">
        <f aca="false">O224</f>
        <v>20819061.07</v>
      </c>
      <c r="S224" s="55" t="n">
        <f aca="false">R224/L224</f>
        <v>11862.7128603989</v>
      </c>
      <c r="T224" s="56" t="n">
        <v>29593.44</v>
      </c>
      <c r="U224" s="6" t="n">
        <v>2023</v>
      </c>
    </row>
    <row r="225" s="2" customFormat="true" ht="12.75" hidden="false" customHeight="true" outlineLevel="0" collapsed="false">
      <c r="A225" s="6" t="n">
        <v>16</v>
      </c>
      <c r="B225" s="82" t="s">
        <v>380</v>
      </c>
      <c r="C225" s="70" t="s">
        <v>381</v>
      </c>
      <c r="D225" s="69" t="s">
        <v>72</v>
      </c>
      <c r="E225" s="6" t="s">
        <v>177</v>
      </c>
      <c r="F225" s="17"/>
      <c r="G225" s="69" t="s">
        <v>63</v>
      </c>
      <c r="H225" s="54" t="s">
        <v>64</v>
      </c>
      <c r="I225" s="70" t="n">
        <v>3</v>
      </c>
      <c r="J225" s="70" t="n">
        <v>3</v>
      </c>
      <c r="K225" s="69" t="n">
        <v>1874.7</v>
      </c>
      <c r="L225" s="69" t="n">
        <v>1766.4</v>
      </c>
      <c r="M225" s="79" t="n">
        <v>0</v>
      </c>
      <c r="N225" s="70" t="n">
        <v>37</v>
      </c>
      <c r="O225" s="15" t="n">
        <f aca="false">'Раздел 2'!C225</f>
        <v>17732245.88</v>
      </c>
      <c r="P225" s="15" t="n">
        <v>0</v>
      </c>
      <c r="Q225" s="15" t="n">
        <v>0</v>
      </c>
      <c r="R225" s="15" t="n">
        <f aca="false">O225</f>
        <v>17732245.88</v>
      </c>
      <c r="S225" s="55" t="n">
        <f aca="false">R225/L225</f>
        <v>10038.6355751812</v>
      </c>
      <c r="T225" s="56" t="n">
        <v>39373.88</v>
      </c>
      <c r="U225" s="6" t="n">
        <v>2023</v>
      </c>
    </row>
    <row r="226" s="36" customFormat="true" ht="12.75" hidden="false" customHeight="true" outlineLevel="0" collapsed="false">
      <c r="A226" s="28" t="s">
        <v>423</v>
      </c>
      <c r="B226" s="28"/>
      <c r="C226" s="30"/>
      <c r="D226" s="30"/>
      <c r="E226" s="30" t="n">
        <v>16</v>
      </c>
      <c r="F226" s="30"/>
      <c r="G226" s="30"/>
      <c r="H226" s="28"/>
      <c r="I226" s="30"/>
      <c r="J226" s="31"/>
      <c r="K226" s="33" t="n">
        <f aca="false">SUM(K210:K225)</f>
        <v>21984.2</v>
      </c>
      <c r="L226" s="33" t="n">
        <f aca="false">SUM(L210:L225)</f>
        <v>19883.2</v>
      </c>
      <c r="M226" s="33" t="n">
        <f aca="false">SUM(M210:M225)</f>
        <v>7912.22</v>
      </c>
      <c r="N226" s="33" t="n">
        <f aca="false">SUM(N210:N225)</f>
        <v>442</v>
      </c>
      <c r="O226" s="33" t="n">
        <f aca="false">SUM(O210:O225)</f>
        <v>95506169.674</v>
      </c>
      <c r="P226" s="33" t="n">
        <f aca="false">SUM(P210:P225)</f>
        <v>0</v>
      </c>
      <c r="Q226" s="33" t="n">
        <f aca="false">SUM(Q210:Q225)</f>
        <v>0</v>
      </c>
      <c r="R226" s="33" t="n">
        <f aca="false">SUM(R210:R225)</f>
        <v>95506169.674</v>
      </c>
      <c r="S226" s="64"/>
      <c r="T226" s="88"/>
      <c r="U226" s="30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</row>
    <row r="227" s="102" customFormat="true" ht="12.75" hidden="false" customHeight="true" outlineLevel="0" collapsed="false">
      <c r="A227" s="6" t="n">
        <v>1</v>
      </c>
      <c r="B227" s="98" t="s">
        <v>424</v>
      </c>
      <c r="C227" s="62" t="s">
        <v>425</v>
      </c>
      <c r="D227" s="62" t="s">
        <v>161</v>
      </c>
      <c r="E227" s="62" t="s">
        <v>426</v>
      </c>
      <c r="F227" s="100"/>
      <c r="G227" s="6" t="s">
        <v>63</v>
      </c>
      <c r="H227" s="48" t="s">
        <v>174</v>
      </c>
      <c r="I227" s="62" t="n">
        <v>2</v>
      </c>
      <c r="J227" s="101" t="n">
        <v>2</v>
      </c>
      <c r="K227" s="59" t="n">
        <v>562</v>
      </c>
      <c r="L227" s="59" t="n">
        <v>514</v>
      </c>
      <c r="M227" s="59" t="n">
        <v>450.9</v>
      </c>
      <c r="N227" s="101" t="n">
        <v>13</v>
      </c>
      <c r="O227" s="15" t="n">
        <f aca="false">'Раздел 2'!C227</f>
        <v>42045.56</v>
      </c>
      <c r="P227" s="15" t="n">
        <v>0</v>
      </c>
      <c r="Q227" s="15" t="n">
        <v>0</v>
      </c>
      <c r="R227" s="15" t="n">
        <f aca="false">O227</f>
        <v>42045.56</v>
      </c>
      <c r="S227" s="55" t="n">
        <f aca="false">R227/L227</f>
        <v>81.8007003891051</v>
      </c>
      <c r="T227" s="56" t="n">
        <v>3937.388</v>
      </c>
      <c r="U227" s="6" t="n">
        <v>2024</v>
      </c>
    </row>
    <row r="228" s="102" customFormat="true" ht="12.75" hidden="false" customHeight="true" outlineLevel="0" collapsed="false">
      <c r="A228" s="6" t="n">
        <f aca="false">A227+1</f>
        <v>2</v>
      </c>
      <c r="B228" s="48" t="s">
        <v>415</v>
      </c>
      <c r="C228" s="6" t="s">
        <v>416</v>
      </c>
      <c r="D228" s="6" t="s">
        <v>229</v>
      </c>
      <c r="E228" s="49" t="n">
        <v>1937</v>
      </c>
      <c r="F228" s="17"/>
      <c r="G228" s="6" t="s">
        <v>63</v>
      </c>
      <c r="H228" s="54" t="s">
        <v>64</v>
      </c>
      <c r="I228" s="6" t="n">
        <v>4</v>
      </c>
      <c r="J228" s="6" t="n">
        <v>4</v>
      </c>
      <c r="K228" s="15" t="n">
        <v>2090.9</v>
      </c>
      <c r="L228" s="15" t="n">
        <v>1842.1</v>
      </c>
      <c r="M228" s="49" t="n">
        <v>1484.3</v>
      </c>
      <c r="N228" s="49" t="n">
        <v>38</v>
      </c>
      <c r="O228" s="15" t="n">
        <f aca="false">'Раздел 2'!C228</f>
        <v>8581494.49</v>
      </c>
      <c r="P228" s="15" t="n">
        <v>0</v>
      </c>
      <c r="Q228" s="15" t="n">
        <v>0</v>
      </c>
      <c r="R228" s="15" t="n">
        <f aca="false">O228</f>
        <v>8581494.49</v>
      </c>
      <c r="S228" s="55" t="n">
        <f aca="false">R228/L228</f>
        <v>4658.53889039683</v>
      </c>
      <c r="T228" s="56" t="n">
        <v>23229.18</v>
      </c>
      <c r="U228" s="6" t="n">
        <v>2024</v>
      </c>
    </row>
    <row r="229" s="102" customFormat="true" ht="12.75" hidden="false" customHeight="true" outlineLevel="0" collapsed="false">
      <c r="A229" s="6" t="n">
        <f aca="false">A228+1</f>
        <v>3</v>
      </c>
      <c r="B229" s="99" t="s">
        <v>372</v>
      </c>
      <c r="C229" s="70" t="s">
        <v>373</v>
      </c>
      <c r="D229" s="69" t="s">
        <v>72</v>
      </c>
      <c r="E229" s="6" t="s">
        <v>348</v>
      </c>
      <c r="F229" s="17"/>
      <c r="G229" s="69" t="s">
        <v>63</v>
      </c>
      <c r="H229" s="54" t="s">
        <v>64</v>
      </c>
      <c r="I229" s="70" t="n">
        <v>3</v>
      </c>
      <c r="J229" s="70" t="n">
        <v>3</v>
      </c>
      <c r="K229" s="69" t="n">
        <v>1903.2</v>
      </c>
      <c r="L229" s="69" t="n">
        <v>1755</v>
      </c>
      <c r="M229" s="79" t="n">
        <v>1094.6</v>
      </c>
      <c r="N229" s="70" t="n">
        <v>21</v>
      </c>
      <c r="O229" s="15" t="n">
        <f aca="false">'Раздел 2'!C229</f>
        <v>1990715.3</v>
      </c>
      <c r="P229" s="15" t="n">
        <v>0</v>
      </c>
      <c r="Q229" s="15" t="n">
        <v>0</v>
      </c>
      <c r="R229" s="15" t="n">
        <f aca="false">O229</f>
        <v>1990715.3</v>
      </c>
      <c r="S229" s="55" t="n">
        <f aca="false">R229/L229</f>
        <v>1134.31071225071</v>
      </c>
      <c r="T229" s="56" t="n">
        <v>29593.44</v>
      </c>
      <c r="U229" s="6" t="n">
        <v>2024</v>
      </c>
    </row>
    <row r="230" s="102" customFormat="true" ht="12.75" hidden="false" customHeight="true" outlineLevel="0" collapsed="false">
      <c r="A230" s="6" t="n">
        <f aca="false">A229+1</f>
        <v>4</v>
      </c>
      <c r="B230" s="99" t="s">
        <v>380</v>
      </c>
      <c r="C230" s="70" t="s">
        <v>381</v>
      </c>
      <c r="D230" s="69" t="s">
        <v>72</v>
      </c>
      <c r="E230" s="6" t="s">
        <v>177</v>
      </c>
      <c r="F230" s="17"/>
      <c r="G230" s="69" t="s">
        <v>63</v>
      </c>
      <c r="H230" s="54" t="s">
        <v>64</v>
      </c>
      <c r="I230" s="70" t="n">
        <v>3</v>
      </c>
      <c r="J230" s="70" t="n">
        <v>3</v>
      </c>
      <c r="K230" s="69" t="n">
        <v>1874.7</v>
      </c>
      <c r="L230" s="69" t="n">
        <v>1766.4</v>
      </c>
      <c r="M230" s="79" t="n">
        <v>0</v>
      </c>
      <c r="N230" s="70" t="n">
        <v>37</v>
      </c>
      <c r="O230" s="15" t="n">
        <f aca="false">'Раздел 2'!C230</f>
        <v>4617873.52</v>
      </c>
      <c r="P230" s="15" t="n">
        <v>0</v>
      </c>
      <c r="Q230" s="15" t="n">
        <v>0</v>
      </c>
      <c r="R230" s="15" t="n">
        <f aca="false">O230</f>
        <v>4617873.52</v>
      </c>
      <c r="S230" s="55" t="n">
        <f aca="false">R230/L230</f>
        <v>2614.2852807971</v>
      </c>
      <c r="T230" s="56" t="n">
        <v>39373.88</v>
      </c>
      <c r="U230" s="6" t="n">
        <v>2024</v>
      </c>
    </row>
    <row r="231" s="102" customFormat="true" ht="12.75" hidden="false" customHeight="true" outlineLevel="0" collapsed="false">
      <c r="A231" s="6" t="n">
        <f aca="false">A230+1</f>
        <v>5</v>
      </c>
      <c r="B231" s="48" t="s">
        <v>394</v>
      </c>
      <c r="C231" s="62" t="s">
        <v>395</v>
      </c>
      <c r="D231" s="62" t="s">
        <v>72</v>
      </c>
      <c r="E231" s="6" t="n">
        <v>1960</v>
      </c>
      <c r="F231" s="100"/>
      <c r="G231" s="6" t="s">
        <v>63</v>
      </c>
      <c r="H231" s="54" t="s">
        <v>64</v>
      </c>
      <c r="I231" s="6" t="n">
        <v>3</v>
      </c>
      <c r="J231" s="49" t="n">
        <v>3</v>
      </c>
      <c r="K231" s="15" t="n">
        <v>1836.4</v>
      </c>
      <c r="L231" s="15" t="n">
        <v>1596</v>
      </c>
      <c r="M231" s="15" t="n">
        <v>0</v>
      </c>
      <c r="N231" s="49" t="n">
        <v>24</v>
      </c>
      <c r="O231" s="15" t="n">
        <f aca="false">'Раздел 2'!C231</f>
        <v>10078335.221068</v>
      </c>
      <c r="P231" s="15" t="n">
        <v>0</v>
      </c>
      <c r="Q231" s="15" t="n">
        <v>0</v>
      </c>
      <c r="R231" s="15" t="n">
        <f aca="false">O231</f>
        <v>10078335.221068</v>
      </c>
      <c r="S231" s="55" t="n">
        <f aca="false">R231/L231</f>
        <v>6314.74637911529</v>
      </c>
      <c r="T231" s="56" t="n">
        <v>29534.59</v>
      </c>
      <c r="U231" s="6" t="n">
        <v>2024</v>
      </c>
    </row>
    <row r="232" s="102" customFormat="true" ht="12.75" hidden="false" customHeight="true" outlineLevel="0" collapsed="false">
      <c r="A232" s="6" t="n">
        <f aca="false">A231+1</f>
        <v>6</v>
      </c>
      <c r="B232" s="82" t="s">
        <v>417</v>
      </c>
      <c r="C232" s="70" t="s">
        <v>418</v>
      </c>
      <c r="D232" s="69" t="s">
        <v>229</v>
      </c>
      <c r="E232" s="6" t="s">
        <v>348</v>
      </c>
      <c r="F232" s="17"/>
      <c r="G232" s="69" t="s">
        <v>63</v>
      </c>
      <c r="H232" s="54" t="s">
        <v>64</v>
      </c>
      <c r="I232" s="70" t="n">
        <v>3</v>
      </c>
      <c r="J232" s="70" t="n">
        <v>3</v>
      </c>
      <c r="K232" s="69" t="n">
        <v>1900.4</v>
      </c>
      <c r="L232" s="69" t="n">
        <v>1748.8</v>
      </c>
      <c r="M232" s="79" t="n">
        <v>1259.6</v>
      </c>
      <c r="N232" s="70" t="n">
        <v>23</v>
      </c>
      <c r="O232" s="15" t="n">
        <f aca="false">'Раздел 2'!C232</f>
        <v>13788476.96</v>
      </c>
      <c r="P232" s="15" t="n">
        <v>0</v>
      </c>
      <c r="Q232" s="15" t="n">
        <v>0</v>
      </c>
      <c r="R232" s="15" t="n">
        <f aca="false">O232</f>
        <v>13788476.96</v>
      </c>
      <c r="S232" s="55" t="n">
        <f aca="false">R232/L232</f>
        <v>7884.5362305581</v>
      </c>
      <c r="T232" s="56" t="n">
        <v>39373.88</v>
      </c>
      <c r="U232" s="6" t="n">
        <v>2024</v>
      </c>
    </row>
    <row r="233" s="102" customFormat="true" ht="12.75" hidden="false" customHeight="true" outlineLevel="0" collapsed="false">
      <c r="A233" s="6" t="n">
        <f aca="false">A232+1</f>
        <v>7</v>
      </c>
      <c r="B233" s="82" t="s">
        <v>396</v>
      </c>
      <c r="C233" s="70" t="s">
        <v>397</v>
      </c>
      <c r="D233" s="69" t="s">
        <v>72</v>
      </c>
      <c r="E233" s="6" t="n">
        <v>1960</v>
      </c>
      <c r="F233" s="17"/>
      <c r="G233" s="69" t="s">
        <v>63</v>
      </c>
      <c r="H233" s="54" t="s">
        <v>64</v>
      </c>
      <c r="I233" s="70" t="n">
        <v>3</v>
      </c>
      <c r="J233" s="70" t="n">
        <v>3</v>
      </c>
      <c r="K233" s="69" t="n">
        <v>1626.8</v>
      </c>
      <c r="L233" s="69" t="n">
        <v>1516.5</v>
      </c>
      <c r="M233" s="79" t="n">
        <v>0</v>
      </c>
      <c r="N233" s="70" t="n">
        <v>36</v>
      </c>
      <c r="O233" s="15" t="n">
        <f aca="false">'Раздел 2'!C233</f>
        <v>4586320.01</v>
      </c>
      <c r="P233" s="15" t="n">
        <v>0</v>
      </c>
      <c r="Q233" s="15" t="n">
        <v>0</v>
      </c>
      <c r="R233" s="15" t="n">
        <f aca="false">O233</f>
        <v>4586320.01</v>
      </c>
      <c r="S233" s="55" t="n">
        <f aca="false">R233/L233</f>
        <v>3024.279597758</v>
      </c>
      <c r="T233" s="56" t="n">
        <v>29534.59</v>
      </c>
      <c r="U233" s="6" t="n">
        <v>2024</v>
      </c>
    </row>
    <row r="234" s="102" customFormat="true" ht="12.75" hidden="false" customHeight="true" outlineLevel="0" collapsed="false">
      <c r="A234" s="6" t="n">
        <f aca="false">A233+1</f>
        <v>8</v>
      </c>
      <c r="B234" s="82" t="s">
        <v>386</v>
      </c>
      <c r="C234" s="70" t="s">
        <v>387</v>
      </c>
      <c r="D234" s="69" t="s">
        <v>62</v>
      </c>
      <c r="E234" s="6" t="n">
        <v>1954</v>
      </c>
      <c r="F234" s="17"/>
      <c r="G234" s="69" t="s">
        <v>63</v>
      </c>
      <c r="H234" s="54" t="s">
        <v>64</v>
      </c>
      <c r="I234" s="70" t="n">
        <v>3</v>
      </c>
      <c r="J234" s="70" t="n">
        <v>3</v>
      </c>
      <c r="K234" s="69" t="n">
        <v>1924.7</v>
      </c>
      <c r="L234" s="69" t="n">
        <v>1778.6</v>
      </c>
      <c r="M234" s="79" t="n">
        <v>0</v>
      </c>
      <c r="N234" s="70" t="n">
        <v>20</v>
      </c>
      <c r="O234" s="15" t="n">
        <f aca="false">'Раздел 2'!C234</f>
        <v>20672845.87</v>
      </c>
      <c r="P234" s="15" t="n">
        <v>0</v>
      </c>
      <c r="Q234" s="15" t="n">
        <v>0</v>
      </c>
      <c r="R234" s="15" t="n">
        <f aca="false">O234</f>
        <v>20672845.87</v>
      </c>
      <c r="S234" s="55" t="n">
        <f aca="false">R234/L234</f>
        <v>11623.1001180704</v>
      </c>
      <c r="T234" s="56" t="n">
        <v>29534.59</v>
      </c>
      <c r="U234" s="6" t="n">
        <v>2024</v>
      </c>
    </row>
    <row r="235" s="102" customFormat="true" ht="12.75" hidden="false" customHeight="true" outlineLevel="0" collapsed="false">
      <c r="A235" s="6" t="n">
        <f aca="false">A234+1</f>
        <v>9</v>
      </c>
      <c r="B235" s="82" t="s">
        <v>384</v>
      </c>
      <c r="C235" s="70" t="s">
        <v>385</v>
      </c>
      <c r="D235" s="69" t="s">
        <v>62</v>
      </c>
      <c r="E235" s="6" t="n">
        <v>1954</v>
      </c>
      <c r="F235" s="69"/>
      <c r="G235" s="69" t="s">
        <v>63</v>
      </c>
      <c r="H235" s="54" t="s">
        <v>64</v>
      </c>
      <c r="I235" s="70" t="n">
        <v>3</v>
      </c>
      <c r="J235" s="70" t="n">
        <v>3</v>
      </c>
      <c r="K235" s="69" t="n">
        <v>1902.8</v>
      </c>
      <c r="L235" s="69" t="n">
        <v>1744.4</v>
      </c>
      <c r="M235" s="70" t="n">
        <v>0</v>
      </c>
      <c r="N235" s="70" t="n">
        <v>26</v>
      </c>
      <c r="O235" s="15" t="n">
        <f aca="false">'Раздел 2'!C235</f>
        <v>19552685.02</v>
      </c>
      <c r="P235" s="15" t="n">
        <v>0</v>
      </c>
      <c r="Q235" s="15" t="n">
        <v>0</v>
      </c>
      <c r="R235" s="15" t="n">
        <f aca="false">O235</f>
        <v>19552685.02</v>
      </c>
      <c r="S235" s="55" t="n">
        <f aca="false">R235/L235</f>
        <v>11208.8311281816</v>
      </c>
      <c r="T235" s="56" t="n">
        <v>29534.59</v>
      </c>
      <c r="U235" s="6" t="n">
        <v>2024</v>
      </c>
    </row>
    <row r="236" s="102" customFormat="true" ht="12.75" hidden="false" customHeight="true" outlineLevel="0" collapsed="false">
      <c r="A236" s="6" t="n">
        <f aca="false">A235+1</f>
        <v>10</v>
      </c>
      <c r="B236" s="82" t="s">
        <v>427</v>
      </c>
      <c r="C236" s="70" t="s">
        <v>428</v>
      </c>
      <c r="D236" s="69" t="s">
        <v>92</v>
      </c>
      <c r="E236" s="6" t="n">
        <v>1963</v>
      </c>
      <c r="F236" s="17"/>
      <c r="G236" s="69" t="s">
        <v>63</v>
      </c>
      <c r="H236" s="54" t="s">
        <v>64</v>
      </c>
      <c r="I236" s="70" t="n">
        <v>4</v>
      </c>
      <c r="J236" s="70" t="n">
        <v>2</v>
      </c>
      <c r="K236" s="69" t="n">
        <v>2124.5</v>
      </c>
      <c r="L236" s="69" t="n">
        <v>1960.5</v>
      </c>
      <c r="M236" s="79" t="n">
        <v>0</v>
      </c>
      <c r="N236" s="70" t="n">
        <v>48</v>
      </c>
      <c r="O236" s="15" t="n">
        <f aca="false">'Раздел 2'!C236</f>
        <v>764263.6</v>
      </c>
      <c r="P236" s="15" t="n">
        <v>0</v>
      </c>
      <c r="Q236" s="15" t="n">
        <v>0</v>
      </c>
      <c r="R236" s="15" t="n">
        <f aca="false">O236</f>
        <v>764263.6</v>
      </c>
      <c r="S236" s="55" t="n">
        <f aca="false">R236/L236</f>
        <v>389.830961489416</v>
      </c>
      <c r="T236" s="55" t="n">
        <v>39373.88</v>
      </c>
      <c r="U236" s="6" t="n">
        <v>2024</v>
      </c>
    </row>
    <row r="237" s="102" customFormat="true" ht="12.75" hidden="false" customHeight="true" outlineLevel="0" collapsed="false">
      <c r="A237" s="6" t="n">
        <f aca="false">A236+1</f>
        <v>11</v>
      </c>
      <c r="B237" s="82" t="s">
        <v>429</v>
      </c>
      <c r="C237" s="70" t="s">
        <v>430</v>
      </c>
      <c r="D237" s="69" t="s">
        <v>92</v>
      </c>
      <c r="E237" s="6" t="n">
        <v>1960</v>
      </c>
      <c r="F237" s="17"/>
      <c r="G237" s="69" t="s">
        <v>63</v>
      </c>
      <c r="H237" s="54" t="s">
        <v>64</v>
      </c>
      <c r="I237" s="70" t="n">
        <v>3</v>
      </c>
      <c r="J237" s="70" t="n">
        <v>2</v>
      </c>
      <c r="K237" s="69" t="n">
        <v>1147.4</v>
      </c>
      <c r="L237" s="69" t="n">
        <v>1071.2</v>
      </c>
      <c r="M237" s="79" t="n">
        <v>0</v>
      </c>
      <c r="N237" s="70" t="n">
        <v>18</v>
      </c>
      <c r="O237" s="15" t="n">
        <f aca="false">'Раздел 2'!C237</f>
        <v>300665.07</v>
      </c>
      <c r="P237" s="15" t="n">
        <v>0</v>
      </c>
      <c r="Q237" s="15" t="n">
        <v>0</v>
      </c>
      <c r="R237" s="15" t="n">
        <f aca="false">O237</f>
        <v>300665.07</v>
      </c>
      <c r="S237" s="55" t="n">
        <f aca="false">R237/L237</f>
        <v>280.680610530246</v>
      </c>
      <c r="T237" s="55" t="n">
        <v>39373.88</v>
      </c>
      <c r="U237" s="6" t="n">
        <v>2024</v>
      </c>
    </row>
    <row r="238" s="102" customFormat="true" ht="12.75" hidden="false" customHeight="true" outlineLevel="0" collapsed="false">
      <c r="A238" s="6" t="n">
        <f aca="false">A237+1</f>
        <v>12</v>
      </c>
      <c r="B238" s="82" t="s">
        <v>431</v>
      </c>
      <c r="C238" s="70" t="s">
        <v>432</v>
      </c>
      <c r="D238" s="69" t="s">
        <v>92</v>
      </c>
      <c r="E238" s="6" t="n">
        <v>1964</v>
      </c>
      <c r="F238" s="17"/>
      <c r="G238" s="69" t="s">
        <v>63</v>
      </c>
      <c r="H238" s="54" t="s">
        <v>64</v>
      </c>
      <c r="I238" s="70" t="n">
        <v>3</v>
      </c>
      <c r="J238" s="70" t="n">
        <v>2</v>
      </c>
      <c r="K238" s="69" t="n">
        <v>1017.9</v>
      </c>
      <c r="L238" s="69" t="n">
        <v>945.8</v>
      </c>
      <c r="M238" s="79" t="n">
        <v>0</v>
      </c>
      <c r="N238" s="70" t="n">
        <v>21</v>
      </c>
      <c r="O238" s="15" t="n">
        <f aca="false">'Раздел 2'!C238</f>
        <v>569332.19</v>
      </c>
      <c r="P238" s="15" t="n">
        <v>0</v>
      </c>
      <c r="Q238" s="15" t="n">
        <v>0</v>
      </c>
      <c r="R238" s="15" t="n">
        <f aca="false">O238</f>
        <v>569332.19</v>
      </c>
      <c r="S238" s="55" t="n">
        <f aca="false">R238/L238</f>
        <v>601.958331571157</v>
      </c>
      <c r="T238" s="55" t="n">
        <v>39373.88</v>
      </c>
      <c r="U238" s="6" t="n">
        <v>2024</v>
      </c>
    </row>
    <row r="239" s="102" customFormat="true" ht="12.75" hidden="false" customHeight="true" outlineLevel="0" collapsed="false">
      <c r="A239" s="6" t="n">
        <f aca="false">A238+1</f>
        <v>13</v>
      </c>
      <c r="B239" s="82" t="s">
        <v>433</v>
      </c>
      <c r="C239" s="70" t="s">
        <v>434</v>
      </c>
      <c r="D239" s="69" t="s">
        <v>92</v>
      </c>
      <c r="E239" s="6" t="n">
        <v>1956</v>
      </c>
      <c r="F239" s="17"/>
      <c r="G239" s="69" t="s">
        <v>63</v>
      </c>
      <c r="H239" s="54" t="s">
        <v>64</v>
      </c>
      <c r="I239" s="70" t="n">
        <v>3</v>
      </c>
      <c r="J239" s="70" t="n">
        <v>3</v>
      </c>
      <c r="K239" s="69" t="n">
        <v>2015.9</v>
      </c>
      <c r="L239" s="69" t="n">
        <v>1861.9</v>
      </c>
      <c r="M239" s="79" t="n">
        <v>0</v>
      </c>
      <c r="N239" s="70" t="n">
        <v>24</v>
      </c>
      <c r="O239" s="15" t="n">
        <f aca="false">'Раздел 2'!C239</f>
        <v>368273.77</v>
      </c>
      <c r="P239" s="15" t="n">
        <v>0</v>
      </c>
      <c r="Q239" s="15" t="n">
        <v>0</v>
      </c>
      <c r="R239" s="15" t="n">
        <f aca="false">O239</f>
        <v>368273.77</v>
      </c>
      <c r="S239" s="55" t="n">
        <f aca="false">R239/L239</f>
        <v>197.794602287985</v>
      </c>
      <c r="T239" s="55" t="n">
        <v>29593.44</v>
      </c>
      <c r="U239" s="6" t="n">
        <v>2024</v>
      </c>
    </row>
    <row r="240" s="102" customFormat="true" ht="12.75" hidden="false" customHeight="true" outlineLevel="0" collapsed="false">
      <c r="A240" s="6" t="n">
        <f aca="false">A239+1</f>
        <v>14</v>
      </c>
      <c r="B240" s="82" t="s">
        <v>365</v>
      </c>
      <c r="C240" s="70" t="s">
        <v>366</v>
      </c>
      <c r="D240" s="69" t="s">
        <v>72</v>
      </c>
      <c r="E240" s="6" t="s">
        <v>105</v>
      </c>
      <c r="F240" s="17"/>
      <c r="G240" s="69" t="s">
        <v>63</v>
      </c>
      <c r="H240" s="54" t="s">
        <v>64</v>
      </c>
      <c r="I240" s="70" t="n">
        <v>4</v>
      </c>
      <c r="J240" s="70" t="n">
        <v>3</v>
      </c>
      <c r="K240" s="69" t="n">
        <v>2515</v>
      </c>
      <c r="L240" s="69" t="n">
        <v>2325.4</v>
      </c>
      <c r="M240" s="79" t="n">
        <v>1352.74</v>
      </c>
      <c r="N240" s="70" t="n">
        <v>80</v>
      </c>
      <c r="O240" s="15" t="n">
        <f aca="false">'Раздел 2'!C240</f>
        <v>906292.63</v>
      </c>
      <c r="P240" s="15" t="n">
        <v>0</v>
      </c>
      <c r="Q240" s="15" t="n">
        <v>0</v>
      </c>
      <c r="R240" s="15" t="n">
        <f aca="false">O240</f>
        <v>906292.63</v>
      </c>
      <c r="S240" s="55" t="n">
        <f aca="false">R240/L240</f>
        <v>389.736230325965</v>
      </c>
      <c r="T240" s="56" t="n">
        <v>39373.88</v>
      </c>
      <c r="U240" s="6" t="n">
        <v>2024</v>
      </c>
    </row>
    <row r="241" s="36" customFormat="true" ht="12.75" hidden="false" customHeight="true" outlineLevel="0" collapsed="false">
      <c r="A241" s="28" t="s">
        <v>435</v>
      </c>
      <c r="B241" s="28"/>
      <c r="C241" s="30"/>
      <c r="D241" s="30"/>
      <c r="E241" s="30" t="n">
        <v>14</v>
      </c>
      <c r="F241" s="30"/>
      <c r="G241" s="30"/>
      <c r="H241" s="28"/>
      <c r="I241" s="30"/>
      <c r="J241" s="31"/>
      <c r="K241" s="33" t="n">
        <f aca="false">SUM(K227:K240)</f>
        <v>24442.6</v>
      </c>
      <c r="L241" s="33" t="n">
        <f aca="false">SUM(L227:L240)</f>
        <v>22426.6</v>
      </c>
      <c r="M241" s="33" t="n">
        <f aca="false">SUM(M227:M240)</f>
        <v>5642.14</v>
      </c>
      <c r="N241" s="33" t="n">
        <f aca="false">SUM(N227:N240)</f>
        <v>429</v>
      </c>
      <c r="O241" s="33" t="n">
        <f aca="false">SUM(O227:O240)</f>
        <v>86819619.211068</v>
      </c>
      <c r="P241" s="33" t="n">
        <f aca="false">SUM(P227:P240)</f>
        <v>0</v>
      </c>
      <c r="Q241" s="33" t="n">
        <f aca="false">SUM(Q227:Q240)</f>
        <v>0</v>
      </c>
      <c r="R241" s="33" t="n">
        <f aca="false">SUM(R227:R240)</f>
        <v>86819619.211068</v>
      </c>
      <c r="S241" s="64"/>
      <c r="T241" s="88"/>
      <c r="U241" s="30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</row>
    <row r="242" s="86" customFormat="true" ht="13.35" hidden="false" customHeight="true" outlineLevel="0" collapsed="false">
      <c r="A242" s="21" t="s">
        <v>436</v>
      </c>
      <c r="B242" s="21"/>
      <c r="C242" s="23"/>
      <c r="D242" s="23"/>
      <c r="E242" s="90" t="n">
        <f aca="false">E241+E226+E209</f>
        <v>52</v>
      </c>
      <c r="F242" s="90"/>
      <c r="G242" s="90"/>
      <c r="H242" s="90"/>
      <c r="I242" s="90"/>
      <c r="J242" s="90"/>
      <c r="K242" s="91" t="n">
        <f aca="false">K241+K226+K209</f>
        <v>78673.26</v>
      </c>
      <c r="L242" s="91" t="n">
        <f aca="false">L241+L226+L209</f>
        <v>72161.28</v>
      </c>
      <c r="M242" s="103" t="n">
        <f aca="false">M241+M226+M209</f>
        <v>24266.35</v>
      </c>
      <c r="N242" s="90" t="n">
        <f aca="false">N241+N226+N209</f>
        <v>1533</v>
      </c>
      <c r="O242" s="91" t="n">
        <f aca="false">O209+O226+O241</f>
        <v>268697983.615068</v>
      </c>
      <c r="P242" s="90"/>
      <c r="Q242" s="90"/>
      <c r="R242" s="91" t="n">
        <f aca="false">R241+R226+R209</f>
        <v>268697983.615068</v>
      </c>
      <c r="S242" s="25"/>
      <c r="T242" s="85"/>
      <c r="U242" s="23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</row>
    <row r="243" s="2" customFormat="true" ht="13.35" hidden="false" customHeight="true" outlineLevel="0" collapsed="false">
      <c r="A243" s="6"/>
      <c r="B243" s="46" t="s">
        <v>437</v>
      </c>
      <c r="C243" s="17"/>
      <c r="D243" s="17"/>
      <c r="E243" s="47"/>
      <c r="F243" s="6"/>
      <c r="G243" s="6"/>
      <c r="H243" s="48"/>
      <c r="I243" s="6"/>
      <c r="J243" s="49"/>
      <c r="K243" s="15"/>
      <c r="L243" s="15"/>
      <c r="M243" s="6"/>
      <c r="N243" s="49"/>
      <c r="O243" s="15"/>
      <c r="P243" s="15"/>
      <c r="Q243" s="15"/>
      <c r="R243" s="50"/>
      <c r="S243" s="55"/>
      <c r="T243" s="87"/>
      <c r="U243" s="6"/>
    </row>
    <row r="244" s="2" customFormat="true" ht="12.75" hidden="false" customHeight="true" outlineLevel="0" collapsed="false">
      <c r="A244" s="6" t="n">
        <v>1</v>
      </c>
      <c r="B244" s="48" t="s">
        <v>438</v>
      </c>
      <c r="C244" s="6" t="s">
        <v>439</v>
      </c>
      <c r="D244" s="6" t="s">
        <v>72</v>
      </c>
      <c r="E244" s="6" t="s">
        <v>177</v>
      </c>
      <c r="F244" s="6"/>
      <c r="G244" s="6" t="s">
        <v>63</v>
      </c>
      <c r="H244" s="54" t="s">
        <v>64</v>
      </c>
      <c r="I244" s="6" t="n">
        <v>2</v>
      </c>
      <c r="J244" s="49" t="n">
        <v>2</v>
      </c>
      <c r="K244" s="15" t="n">
        <v>720</v>
      </c>
      <c r="L244" s="15" t="n">
        <v>683.7</v>
      </c>
      <c r="M244" s="15" t="n">
        <v>490.29</v>
      </c>
      <c r="N244" s="49" t="n">
        <v>16</v>
      </c>
      <c r="O244" s="15" t="n">
        <f aca="false">'Раздел 2'!C244</f>
        <v>15877219.95</v>
      </c>
      <c r="P244" s="15" t="n">
        <v>0</v>
      </c>
      <c r="Q244" s="15" t="n">
        <v>0</v>
      </c>
      <c r="R244" s="15" t="n">
        <f aca="false">O244</f>
        <v>15877219.95</v>
      </c>
      <c r="S244" s="55" t="n">
        <f aca="false">R244/L244</f>
        <v>23222.4951733216</v>
      </c>
      <c r="T244" s="56" t="n">
        <v>33175.99</v>
      </c>
      <c r="U244" s="6" t="n">
        <v>2022</v>
      </c>
    </row>
    <row r="245" s="2" customFormat="true" ht="12.75" hidden="false" customHeight="true" outlineLevel="0" collapsed="false">
      <c r="A245" s="6" t="n">
        <v>2</v>
      </c>
      <c r="B245" s="48" t="s">
        <v>440</v>
      </c>
      <c r="C245" s="6" t="s">
        <v>441</v>
      </c>
      <c r="D245" s="6" t="s">
        <v>62</v>
      </c>
      <c r="E245" s="6" t="n">
        <v>1932</v>
      </c>
      <c r="F245" s="6"/>
      <c r="G245" s="6" t="s">
        <v>63</v>
      </c>
      <c r="H245" s="54" t="s">
        <v>64</v>
      </c>
      <c r="I245" s="6" t="n">
        <v>2</v>
      </c>
      <c r="J245" s="49" t="n">
        <v>2</v>
      </c>
      <c r="K245" s="15" t="n">
        <v>835.6</v>
      </c>
      <c r="L245" s="15" t="n">
        <v>521</v>
      </c>
      <c r="M245" s="15" t="n">
        <v>460.5</v>
      </c>
      <c r="N245" s="49" t="n">
        <v>16</v>
      </c>
      <c r="O245" s="15" t="n">
        <f aca="false">'Раздел 2'!C245</f>
        <v>8666255.41</v>
      </c>
      <c r="P245" s="15" t="n">
        <v>0</v>
      </c>
      <c r="Q245" s="15" t="n">
        <v>0</v>
      </c>
      <c r="R245" s="15" t="n">
        <f aca="false">O245</f>
        <v>8666255.41</v>
      </c>
      <c r="S245" s="55" t="n">
        <f aca="false">R245/L245</f>
        <v>16633.8875431862</v>
      </c>
      <c r="T245" s="56" t="n">
        <v>27321.74</v>
      </c>
      <c r="U245" s="6" t="n">
        <v>2022</v>
      </c>
    </row>
    <row r="246" s="2" customFormat="true" ht="12.75" hidden="false" customHeight="true" outlineLevel="0" collapsed="false">
      <c r="A246" s="6" t="n">
        <v>3</v>
      </c>
      <c r="B246" s="48" t="s">
        <v>442</v>
      </c>
      <c r="C246" s="6" t="s">
        <v>443</v>
      </c>
      <c r="D246" s="6" t="s">
        <v>229</v>
      </c>
      <c r="E246" s="6" t="n">
        <v>1938</v>
      </c>
      <c r="F246" s="6"/>
      <c r="G246" s="6" t="s">
        <v>63</v>
      </c>
      <c r="H246" s="48" t="s">
        <v>174</v>
      </c>
      <c r="I246" s="6" t="n">
        <v>2</v>
      </c>
      <c r="J246" s="49" t="n">
        <v>1</v>
      </c>
      <c r="K246" s="15" t="n">
        <v>147.7</v>
      </c>
      <c r="L246" s="15" t="n">
        <v>143.1</v>
      </c>
      <c r="M246" s="15" t="n">
        <v>147.7</v>
      </c>
      <c r="N246" s="49" t="n">
        <v>4</v>
      </c>
      <c r="O246" s="15" t="n">
        <f aca="false">'Раздел 2'!C246</f>
        <v>36992.33</v>
      </c>
      <c r="P246" s="15" t="n">
        <v>0</v>
      </c>
      <c r="Q246" s="15" t="n">
        <v>0</v>
      </c>
      <c r="R246" s="15" t="n">
        <f aca="false">O246</f>
        <v>36992.33</v>
      </c>
      <c r="S246" s="55" t="n">
        <f aca="false">R246/L246</f>
        <v>258.506848357792</v>
      </c>
      <c r="T246" s="56" t="n">
        <v>3235.856</v>
      </c>
      <c r="U246" s="6" t="n">
        <v>2022</v>
      </c>
    </row>
    <row r="247" s="93" customFormat="true" ht="12.75" hidden="false" customHeight="true" outlineLevel="0" collapsed="false">
      <c r="A247" s="28" t="s">
        <v>444</v>
      </c>
      <c r="B247" s="28"/>
      <c r="C247" s="30"/>
      <c r="D247" s="30"/>
      <c r="E247" s="30" t="n">
        <v>3</v>
      </c>
      <c r="F247" s="30"/>
      <c r="G247" s="30"/>
      <c r="H247" s="28"/>
      <c r="I247" s="30"/>
      <c r="J247" s="31"/>
      <c r="K247" s="33" t="n">
        <f aca="false">SUM(K244:K246)</f>
        <v>1703.3</v>
      </c>
      <c r="L247" s="33" t="n">
        <f aca="false">SUM(L244:L246)</f>
        <v>1347.8</v>
      </c>
      <c r="M247" s="33" t="n">
        <f aca="false">SUM(M244:M246)</f>
        <v>1098.49</v>
      </c>
      <c r="N247" s="33" t="n">
        <f aca="false">SUM(N244:N246)</f>
        <v>36</v>
      </c>
      <c r="O247" s="33" t="n">
        <f aca="false">SUM(O244:O246)</f>
        <v>24580467.69</v>
      </c>
      <c r="P247" s="33" t="n">
        <f aca="false">SUM(P244:P246)</f>
        <v>0</v>
      </c>
      <c r="Q247" s="33" t="n">
        <f aca="false">SUM(Q244:Q246)</f>
        <v>0</v>
      </c>
      <c r="R247" s="33" t="n">
        <f aca="false">SUM(R244:R246)</f>
        <v>24580467.69</v>
      </c>
      <c r="S247" s="64"/>
      <c r="T247" s="88"/>
      <c r="U247" s="30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92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</row>
    <row r="248" s="2" customFormat="true" ht="12.75" hidden="false" customHeight="true" outlineLevel="0" collapsed="false">
      <c r="A248" s="6" t="n">
        <v>1</v>
      </c>
      <c r="B248" s="48" t="s">
        <v>445</v>
      </c>
      <c r="C248" s="6" t="s">
        <v>446</v>
      </c>
      <c r="D248" s="6" t="s">
        <v>137</v>
      </c>
      <c r="E248" s="6" t="s">
        <v>447</v>
      </c>
      <c r="F248" s="6"/>
      <c r="G248" s="6" t="s">
        <v>63</v>
      </c>
      <c r="H248" s="48" t="s">
        <v>73</v>
      </c>
      <c r="I248" s="6" t="n">
        <v>2</v>
      </c>
      <c r="J248" s="49" t="n">
        <v>2</v>
      </c>
      <c r="K248" s="15" t="n">
        <v>807.4</v>
      </c>
      <c r="L248" s="15" t="n">
        <v>737.1</v>
      </c>
      <c r="M248" s="15" t="n">
        <v>555.2</v>
      </c>
      <c r="N248" s="6" t="n">
        <v>16</v>
      </c>
      <c r="O248" s="15" t="n">
        <f aca="false">'Раздел 2'!C248</f>
        <v>446591.95</v>
      </c>
      <c r="P248" s="15" t="n">
        <v>0</v>
      </c>
      <c r="Q248" s="15" t="n">
        <v>0</v>
      </c>
      <c r="R248" s="15" t="n">
        <f aca="false">O248</f>
        <v>446591.95</v>
      </c>
      <c r="S248" s="55" t="n">
        <f aca="false">R248/L248</f>
        <v>605.877018043685</v>
      </c>
      <c r="T248" s="56" t="n">
        <v>3937.388</v>
      </c>
      <c r="U248" s="6" t="n">
        <v>2023</v>
      </c>
    </row>
    <row r="249" s="2" customFormat="true" ht="12.75" hidden="false" customHeight="true" outlineLevel="0" collapsed="false">
      <c r="A249" s="6" t="n">
        <v>2</v>
      </c>
      <c r="B249" s="48" t="s">
        <v>448</v>
      </c>
      <c r="C249" s="6" t="s">
        <v>449</v>
      </c>
      <c r="D249" s="6" t="s">
        <v>137</v>
      </c>
      <c r="E249" s="6" t="s">
        <v>450</v>
      </c>
      <c r="F249" s="6"/>
      <c r="G249" s="6" t="s">
        <v>63</v>
      </c>
      <c r="H249" s="54" t="s">
        <v>64</v>
      </c>
      <c r="I249" s="6" t="n">
        <v>2</v>
      </c>
      <c r="J249" s="49" t="n">
        <v>2</v>
      </c>
      <c r="K249" s="15" t="n">
        <v>554</v>
      </c>
      <c r="L249" s="15" t="n">
        <v>506.9</v>
      </c>
      <c r="M249" s="15" t="n">
        <v>297.2</v>
      </c>
      <c r="N249" s="6" t="n">
        <v>12</v>
      </c>
      <c r="O249" s="15" t="n">
        <f aca="false">'Раздел 2'!C249</f>
        <v>330381.13</v>
      </c>
      <c r="P249" s="15" t="n">
        <v>0</v>
      </c>
      <c r="Q249" s="15" t="n">
        <v>0</v>
      </c>
      <c r="R249" s="15" t="n">
        <f aca="false">O249</f>
        <v>330381.13</v>
      </c>
      <c r="S249" s="55" t="n">
        <f aca="false">R249/L249</f>
        <v>651.767863483922</v>
      </c>
      <c r="T249" s="56" t="n">
        <v>3937.388</v>
      </c>
      <c r="U249" s="6" t="n">
        <v>2023</v>
      </c>
    </row>
    <row r="250" s="2" customFormat="true" ht="12.75" hidden="false" customHeight="true" outlineLevel="0" collapsed="false">
      <c r="A250" s="6" t="n">
        <v>3</v>
      </c>
      <c r="B250" s="48" t="s">
        <v>451</v>
      </c>
      <c r="C250" s="6" t="s">
        <v>452</v>
      </c>
      <c r="D250" s="6" t="s">
        <v>137</v>
      </c>
      <c r="E250" s="6" t="s">
        <v>453</v>
      </c>
      <c r="F250" s="6"/>
      <c r="G250" s="6" t="s">
        <v>63</v>
      </c>
      <c r="H250" s="54" t="s">
        <v>64</v>
      </c>
      <c r="I250" s="6" t="n">
        <v>2</v>
      </c>
      <c r="J250" s="49" t="n">
        <v>2</v>
      </c>
      <c r="K250" s="15" t="n">
        <v>539</v>
      </c>
      <c r="L250" s="15" t="n">
        <v>498.7</v>
      </c>
      <c r="M250" s="15" t="n">
        <v>201.3</v>
      </c>
      <c r="N250" s="6" t="n">
        <v>12</v>
      </c>
      <c r="O250" s="15" t="n">
        <f aca="false">'Раздел 2'!C250</f>
        <v>320806.02</v>
      </c>
      <c r="P250" s="15" t="n">
        <v>0</v>
      </c>
      <c r="Q250" s="15" t="n">
        <v>0</v>
      </c>
      <c r="R250" s="15" t="n">
        <f aca="false">O250</f>
        <v>320806.02</v>
      </c>
      <c r="S250" s="55" t="n">
        <f aca="false">R250/L250</f>
        <v>643.28457990776</v>
      </c>
      <c r="T250" s="56" t="n">
        <v>3937.388</v>
      </c>
      <c r="U250" s="6" t="n">
        <v>2023</v>
      </c>
    </row>
    <row r="251" s="2" customFormat="true" ht="12.75" hidden="false" customHeight="true" outlineLevel="0" collapsed="false">
      <c r="A251" s="6" t="n">
        <v>4</v>
      </c>
      <c r="B251" s="48" t="s">
        <v>454</v>
      </c>
      <c r="C251" s="6" t="s">
        <v>455</v>
      </c>
      <c r="D251" s="6" t="s">
        <v>137</v>
      </c>
      <c r="E251" s="6" t="n">
        <v>1966</v>
      </c>
      <c r="F251" s="6"/>
      <c r="G251" s="6" t="s">
        <v>63</v>
      </c>
      <c r="H251" s="48" t="s">
        <v>174</v>
      </c>
      <c r="I251" s="6" t="n">
        <v>2</v>
      </c>
      <c r="J251" s="49" t="n">
        <v>1</v>
      </c>
      <c r="K251" s="15" t="n">
        <v>355</v>
      </c>
      <c r="L251" s="15" t="n">
        <v>330.4</v>
      </c>
      <c r="M251" s="15" t="n">
        <v>213.6</v>
      </c>
      <c r="N251" s="6" t="n">
        <v>8</v>
      </c>
      <c r="O251" s="15" t="n">
        <f aca="false">'Раздел 2'!C251</f>
        <v>86228.49</v>
      </c>
      <c r="P251" s="15" t="n">
        <v>0</v>
      </c>
      <c r="Q251" s="15" t="n">
        <v>0</v>
      </c>
      <c r="R251" s="15" t="n">
        <f aca="false">O251</f>
        <v>86228.49</v>
      </c>
      <c r="S251" s="55" t="n">
        <f aca="false">R251/L251</f>
        <v>260.982112590799</v>
      </c>
      <c r="T251" s="56" t="n">
        <v>5039.042</v>
      </c>
      <c r="U251" s="6" t="n">
        <v>2023</v>
      </c>
    </row>
    <row r="252" s="2" customFormat="true" ht="12.75" hidden="false" customHeight="true" outlineLevel="0" collapsed="false">
      <c r="A252" s="6" t="n">
        <v>5</v>
      </c>
      <c r="B252" s="48" t="s">
        <v>456</v>
      </c>
      <c r="C252" s="6" t="s">
        <v>457</v>
      </c>
      <c r="D252" s="6" t="s">
        <v>137</v>
      </c>
      <c r="E252" s="6" t="n">
        <v>1968</v>
      </c>
      <c r="F252" s="6"/>
      <c r="G252" s="6" t="s">
        <v>63</v>
      </c>
      <c r="H252" s="48" t="s">
        <v>174</v>
      </c>
      <c r="I252" s="6" t="n">
        <v>2</v>
      </c>
      <c r="J252" s="49" t="n">
        <v>2</v>
      </c>
      <c r="K252" s="15" t="n">
        <v>337</v>
      </c>
      <c r="L252" s="15" t="n">
        <v>220</v>
      </c>
      <c r="M252" s="15" t="n">
        <v>76.4</v>
      </c>
      <c r="N252" s="6" t="n">
        <v>8</v>
      </c>
      <c r="O252" s="15" t="n">
        <f aca="false">'Раздел 2'!C252</f>
        <v>293990.16</v>
      </c>
      <c r="P252" s="15" t="n">
        <v>0</v>
      </c>
      <c r="Q252" s="15" t="n">
        <v>0</v>
      </c>
      <c r="R252" s="15" t="n">
        <f aca="false">O252</f>
        <v>293990.16</v>
      </c>
      <c r="S252" s="55" t="n">
        <f aca="false">R252/L252</f>
        <v>1336.31890909091</v>
      </c>
      <c r="T252" s="56" t="n">
        <v>3235.856</v>
      </c>
      <c r="U252" s="6" t="n">
        <v>2023</v>
      </c>
    </row>
    <row r="253" s="2" customFormat="true" ht="12.75" hidden="false" customHeight="true" outlineLevel="0" collapsed="false">
      <c r="A253" s="6" t="n">
        <v>6</v>
      </c>
      <c r="B253" s="48" t="s">
        <v>458</v>
      </c>
      <c r="C253" s="6" t="s">
        <v>459</v>
      </c>
      <c r="D253" s="6" t="s">
        <v>137</v>
      </c>
      <c r="E253" s="6" t="n">
        <v>1979</v>
      </c>
      <c r="F253" s="6"/>
      <c r="G253" s="6" t="s">
        <v>63</v>
      </c>
      <c r="H253" s="54" t="s">
        <v>64</v>
      </c>
      <c r="I253" s="6" t="n">
        <v>2</v>
      </c>
      <c r="J253" s="49" t="n">
        <v>2</v>
      </c>
      <c r="K253" s="15" t="n">
        <v>617.7</v>
      </c>
      <c r="L253" s="15" t="n">
        <v>617.7</v>
      </c>
      <c r="M253" s="15" t="n">
        <v>0</v>
      </c>
      <c r="N253" s="6" t="n">
        <v>8</v>
      </c>
      <c r="O253" s="15" t="n">
        <f aca="false">'Раздел 2'!C253</f>
        <v>9115270.83</v>
      </c>
      <c r="P253" s="15" t="n">
        <v>0</v>
      </c>
      <c r="Q253" s="15" t="n">
        <v>0</v>
      </c>
      <c r="R253" s="15" t="n">
        <f aca="false">O253</f>
        <v>9115270.83</v>
      </c>
      <c r="S253" s="55" t="n">
        <f aca="false">R253/L253</f>
        <v>14756.7926663429</v>
      </c>
      <c r="T253" s="56" t="n">
        <v>33175.99</v>
      </c>
      <c r="U253" s="6" t="n">
        <v>2023</v>
      </c>
    </row>
    <row r="254" s="2" customFormat="true" ht="12.75" hidden="false" customHeight="true" outlineLevel="0" collapsed="false">
      <c r="A254" s="6" t="n">
        <v>7</v>
      </c>
      <c r="B254" s="48" t="s">
        <v>460</v>
      </c>
      <c r="C254" s="6" t="s">
        <v>461</v>
      </c>
      <c r="D254" s="6" t="s">
        <v>161</v>
      </c>
      <c r="E254" s="6" t="s">
        <v>212</v>
      </c>
      <c r="F254" s="17"/>
      <c r="G254" s="6" t="s">
        <v>63</v>
      </c>
      <c r="H254" s="48" t="s">
        <v>73</v>
      </c>
      <c r="I254" s="6" t="n">
        <v>2</v>
      </c>
      <c r="J254" s="49" t="n">
        <v>2</v>
      </c>
      <c r="K254" s="15" t="n">
        <v>535.3</v>
      </c>
      <c r="L254" s="15" t="n">
        <v>466.7</v>
      </c>
      <c r="M254" s="15" t="n">
        <v>341.7</v>
      </c>
      <c r="N254" s="49" t="n">
        <v>12</v>
      </c>
      <c r="O254" s="15" t="n">
        <f aca="false">'Раздел 2'!C254</f>
        <v>81639.89</v>
      </c>
      <c r="P254" s="15" t="n">
        <v>0</v>
      </c>
      <c r="Q254" s="15" t="n">
        <v>0</v>
      </c>
      <c r="R254" s="15" t="n">
        <f aca="false">O254</f>
        <v>81639.89</v>
      </c>
      <c r="S254" s="55" t="n">
        <f aca="false">R254/L254</f>
        <v>174.930126419541</v>
      </c>
      <c r="T254" s="56" t="n">
        <v>3937.388</v>
      </c>
      <c r="U254" s="6" t="n">
        <v>2023</v>
      </c>
    </row>
    <row r="255" s="2" customFormat="true" ht="12.75" hidden="false" customHeight="true" outlineLevel="0" collapsed="false">
      <c r="A255" s="6" t="n">
        <v>8</v>
      </c>
      <c r="B255" s="48" t="s">
        <v>462</v>
      </c>
      <c r="C255" s="6" t="s">
        <v>463</v>
      </c>
      <c r="D255" s="6" t="s">
        <v>72</v>
      </c>
      <c r="E255" s="6" t="s">
        <v>177</v>
      </c>
      <c r="F255" s="6"/>
      <c r="G255" s="6" t="s">
        <v>63</v>
      </c>
      <c r="H255" s="54" t="s">
        <v>64</v>
      </c>
      <c r="I255" s="6" t="n">
        <v>2</v>
      </c>
      <c r="J255" s="49" t="n">
        <v>2</v>
      </c>
      <c r="K255" s="15" t="n">
        <v>720</v>
      </c>
      <c r="L255" s="15" t="n">
        <v>683.7</v>
      </c>
      <c r="M255" s="15" t="n">
        <v>563.57</v>
      </c>
      <c r="N255" s="49" t="n">
        <v>15</v>
      </c>
      <c r="O255" s="15" t="n">
        <f aca="false">'Раздел 2'!C255</f>
        <v>14772570.81</v>
      </c>
      <c r="P255" s="15" t="n">
        <v>0</v>
      </c>
      <c r="Q255" s="15" t="n">
        <v>0</v>
      </c>
      <c r="R255" s="15" t="n">
        <f aca="false">O255</f>
        <v>14772570.81</v>
      </c>
      <c r="S255" s="55" t="n">
        <f aca="false">R255/L255</f>
        <v>21606.8024133392</v>
      </c>
      <c r="T255" s="56" t="n">
        <v>33175.99</v>
      </c>
      <c r="U255" s="6" t="n">
        <v>2023</v>
      </c>
    </row>
    <row r="256" s="2" customFormat="true" ht="12.75" hidden="false" customHeight="true" outlineLevel="0" collapsed="false">
      <c r="A256" s="6" t="n">
        <v>9</v>
      </c>
      <c r="B256" s="48" t="s">
        <v>464</v>
      </c>
      <c r="C256" s="6" t="s">
        <v>465</v>
      </c>
      <c r="D256" s="6" t="s">
        <v>72</v>
      </c>
      <c r="E256" s="6" t="s">
        <v>167</v>
      </c>
      <c r="F256" s="6"/>
      <c r="G256" s="6" t="s">
        <v>63</v>
      </c>
      <c r="H256" s="54" t="s">
        <v>64</v>
      </c>
      <c r="I256" s="6" t="n">
        <v>2</v>
      </c>
      <c r="J256" s="49" t="n">
        <v>2</v>
      </c>
      <c r="K256" s="15" t="n">
        <v>669.8</v>
      </c>
      <c r="L256" s="15" t="n">
        <v>407</v>
      </c>
      <c r="M256" s="59" t="n">
        <v>0</v>
      </c>
      <c r="N256" s="49" t="n">
        <v>16</v>
      </c>
      <c r="O256" s="15" t="n">
        <f aca="false">'Раздел 2'!C256</f>
        <v>12232656.41</v>
      </c>
      <c r="P256" s="15" t="n">
        <v>0</v>
      </c>
      <c r="Q256" s="15" t="n">
        <v>0</v>
      </c>
      <c r="R256" s="15" t="n">
        <f aca="false">O256</f>
        <v>12232656.41</v>
      </c>
      <c r="S256" s="55" t="n">
        <f aca="false">R256/L256</f>
        <v>30055.6668550369</v>
      </c>
      <c r="T256" s="56" t="n">
        <v>40754.38</v>
      </c>
      <c r="U256" s="6" t="n">
        <v>2023</v>
      </c>
    </row>
    <row r="257" s="2" customFormat="true" ht="12.75" hidden="false" customHeight="true" outlineLevel="0" collapsed="false">
      <c r="A257" s="6" t="n">
        <v>10</v>
      </c>
      <c r="B257" s="48" t="s">
        <v>466</v>
      </c>
      <c r="C257" s="6" t="s">
        <v>467</v>
      </c>
      <c r="D257" s="6" t="s">
        <v>72</v>
      </c>
      <c r="E257" s="6" t="n">
        <v>1938</v>
      </c>
      <c r="F257" s="6"/>
      <c r="G257" s="6" t="s">
        <v>63</v>
      </c>
      <c r="H257" s="54" t="s">
        <v>64</v>
      </c>
      <c r="I257" s="6" t="n">
        <v>2</v>
      </c>
      <c r="J257" s="49" t="n">
        <v>2</v>
      </c>
      <c r="K257" s="15" t="n">
        <v>823.9</v>
      </c>
      <c r="L257" s="15" t="n">
        <v>775.6</v>
      </c>
      <c r="M257" s="15" t="n">
        <v>743.1</v>
      </c>
      <c r="N257" s="49" t="n">
        <v>20</v>
      </c>
      <c r="O257" s="15" t="n">
        <f aca="false">'Раздел 2'!C257</f>
        <v>11841222.44</v>
      </c>
      <c r="P257" s="15" t="n">
        <v>0</v>
      </c>
      <c r="Q257" s="15" t="n">
        <v>0</v>
      </c>
      <c r="R257" s="15" t="n">
        <f aca="false">O257</f>
        <v>11841222.44</v>
      </c>
      <c r="S257" s="55" t="n">
        <f aca="false">R257/L257</f>
        <v>15267.1769468798</v>
      </c>
      <c r="T257" s="56" t="n">
        <v>40754.38</v>
      </c>
      <c r="U257" s="6" t="n">
        <v>2023</v>
      </c>
    </row>
    <row r="258" s="93" customFormat="true" ht="12.75" hidden="false" customHeight="true" outlineLevel="0" collapsed="false">
      <c r="A258" s="28" t="s">
        <v>468</v>
      </c>
      <c r="B258" s="28"/>
      <c r="C258" s="30"/>
      <c r="D258" s="30"/>
      <c r="E258" s="30" t="n">
        <v>10</v>
      </c>
      <c r="F258" s="30"/>
      <c r="G258" s="30"/>
      <c r="H258" s="28"/>
      <c r="I258" s="30"/>
      <c r="J258" s="31"/>
      <c r="K258" s="33" t="n">
        <f aca="false">SUM(K248:K257)</f>
        <v>5959.1</v>
      </c>
      <c r="L258" s="33" t="n">
        <f aca="false">SUM(L248:L257)</f>
        <v>5243.8</v>
      </c>
      <c r="M258" s="33" t="n">
        <f aca="false">SUM(M248:M257)</f>
        <v>2992.07</v>
      </c>
      <c r="N258" s="33" t="n">
        <f aca="false">SUM(N248:N257)</f>
        <v>127</v>
      </c>
      <c r="O258" s="33" t="n">
        <f aca="false">SUM(O248:O257)</f>
        <v>49521358.13</v>
      </c>
      <c r="P258" s="33" t="n">
        <f aca="false">SUM(P248:P257)</f>
        <v>0</v>
      </c>
      <c r="Q258" s="33" t="n">
        <f aca="false">SUM(Q248:Q257)</f>
        <v>0</v>
      </c>
      <c r="R258" s="33" t="n">
        <f aca="false">SUM(R248:R257)</f>
        <v>49521358.13</v>
      </c>
      <c r="S258" s="64"/>
      <c r="T258" s="88"/>
      <c r="U258" s="30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92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</row>
    <row r="259" s="2" customFormat="true" ht="12.75" hidden="false" customHeight="true" outlineLevel="0" collapsed="false">
      <c r="A259" s="6" t="n">
        <v>1</v>
      </c>
      <c r="B259" s="48" t="s">
        <v>469</v>
      </c>
      <c r="C259" s="6" t="s">
        <v>470</v>
      </c>
      <c r="D259" s="6" t="s">
        <v>161</v>
      </c>
      <c r="E259" s="6" t="s">
        <v>333</v>
      </c>
      <c r="F259" s="17"/>
      <c r="G259" s="6" t="s">
        <v>63</v>
      </c>
      <c r="H259" s="48" t="s">
        <v>471</v>
      </c>
      <c r="I259" s="6" t="n">
        <v>2</v>
      </c>
      <c r="J259" s="49" t="n">
        <v>1</v>
      </c>
      <c r="K259" s="15" t="n">
        <v>353.9</v>
      </c>
      <c r="L259" s="15" t="n">
        <v>328.8</v>
      </c>
      <c r="M259" s="15" t="n">
        <v>49</v>
      </c>
      <c r="N259" s="49" t="n">
        <v>8</v>
      </c>
      <c r="O259" s="15" t="n">
        <f aca="false">'Раздел 2'!C259</f>
        <v>42752.24</v>
      </c>
      <c r="P259" s="15" t="n">
        <v>0</v>
      </c>
      <c r="Q259" s="15" t="n">
        <v>0</v>
      </c>
      <c r="R259" s="15" t="n">
        <f aca="false">O259</f>
        <v>42752.24</v>
      </c>
      <c r="S259" s="55" t="n">
        <f aca="false">R259/L259</f>
        <v>130.025060827251</v>
      </c>
      <c r="T259" s="56" t="n">
        <v>3235.856</v>
      </c>
      <c r="U259" s="6" t="n">
        <v>2024</v>
      </c>
    </row>
    <row r="260" s="2" customFormat="true" ht="12.75" hidden="false" customHeight="true" outlineLevel="0" collapsed="false">
      <c r="A260" s="6" t="n">
        <v>2</v>
      </c>
      <c r="B260" s="48" t="s">
        <v>472</v>
      </c>
      <c r="C260" s="6" t="s">
        <v>473</v>
      </c>
      <c r="D260" s="6" t="s">
        <v>161</v>
      </c>
      <c r="E260" s="6" t="s">
        <v>474</v>
      </c>
      <c r="F260" s="17"/>
      <c r="G260" s="6" t="s">
        <v>63</v>
      </c>
      <c r="H260" s="48" t="s">
        <v>471</v>
      </c>
      <c r="I260" s="6" t="n">
        <v>2</v>
      </c>
      <c r="J260" s="49" t="n">
        <v>2</v>
      </c>
      <c r="K260" s="15" t="n">
        <v>259.9</v>
      </c>
      <c r="L260" s="15" t="n">
        <v>246.6</v>
      </c>
      <c r="M260" s="15" t="n">
        <v>179.9</v>
      </c>
      <c r="N260" s="49" t="n">
        <v>5</v>
      </c>
      <c r="O260" s="15" t="n">
        <f aca="false">'Раздел 2'!C260</f>
        <v>37874.41</v>
      </c>
      <c r="P260" s="15" t="n">
        <v>0</v>
      </c>
      <c r="Q260" s="15" t="n">
        <v>0</v>
      </c>
      <c r="R260" s="15" t="n">
        <f aca="false">O260</f>
        <v>37874.41</v>
      </c>
      <c r="S260" s="55" t="n">
        <f aca="false">R260/L260</f>
        <v>153.586415247364</v>
      </c>
      <c r="T260" s="56" t="n">
        <v>3235.856</v>
      </c>
      <c r="U260" s="6" t="n">
        <v>2024</v>
      </c>
    </row>
    <row r="261" s="106" customFormat="true" ht="12.75" hidden="false" customHeight="true" outlineLevel="0" collapsed="false">
      <c r="A261" s="28" t="s">
        <v>475</v>
      </c>
      <c r="B261" s="28"/>
      <c r="C261" s="28"/>
      <c r="D261" s="28"/>
      <c r="E261" s="30" t="n">
        <v>2</v>
      </c>
      <c r="F261" s="30"/>
      <c r="G261" s="30"/>
      <c r="H261" s="28"/>
      <c r="I261" s="30"/>
      <c r="J261" s="31"/>
      <c r="K261" s="33" t="n">
        <f aca="false">SUM(K259:K260)</f>
        <v>613.8</v>
      </c>
      <c r="L261" s="33" t="n">
        <f aca="false">SUM(L259:L260)</f>
        <v>575.4</v>
      </c>
      <c r="M261" s="33" t="n">
        <f aca="false">SUM(M259:M260)</f>
        <v>228.9</v>
      </c>
      <c r="N261" s="33" t="n">
        <f aca="false">SUM(N259:N260)</f>
        <v>13</v>
      </c>
      <c r="O261" s="33" t="n">
        <f aca="false">SUM(O259:O260)</f>
        <v>80626.65</v>
      </c>
      <c r="P261" s="33" t="n">
        <f aca="false">SUM(P259:P260)</f>
        <v>0</v>
      </c>
      <c r="Q261" s="33" t="n">
        <f aca="false">SUM(Q259:Q260)</f>
        <v>0</v>
      </c>
      <c r="R261" s="33" t="n">
        <f aca="false">SUM(R259:R260)</f>
        <v>80626.65</v>
      </c>
      <c r="S261" s="64"/>
      <c r="T261" s="88"/>
      <c r="U261" s="30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104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5"/>
      <c r="BZ261" s="105"/>
      <c r="CA261" s="105"/>
      <c r="CB261" s="105"/>
      <c r="CC261" s="105"/>
      <c r="CD261" s="105"/>
      <c r="CE261" s="105"/>
      <c r="CF261" s="105"/>
      <c r="CG261" s="105"/>
    </row>
    <row r="262" s="86" customFormat="true" ht="13.35" hidden="false" customHeight="true" outlineLevel="0" collapsed="false">
      <c r="A262" s="21" t="s">
        <v>476</v>
      </c>
      <c r="B262" s="21"/>
      <c r="C262" s="21"/>
      <c r="D262" s="21"/>
      <c r="E262" s="23" t="n">
        <f aca="false">E261+E258+E247</f>
        <v>15</v>
      </c>
      <c r="F262" s="23"/>
      <c r="G262" s="23"/>
      <c r="H262" s="23"/>
      <c r="I262" s="23"/>
      <c r="J262" s="23"/>
      <c r="K262" s="24" t="n">
        <f aca="false">K261+K258+K247</f>
        <v>8276.2</v>
      </c>
      <c r="L262" s="24" t="n">
        <f aca="false">L261+L258+L247</f>
        <v>7167</v>
      </c>
      <c r="M262" s="23" t="n">
        <f aca="false">M261+M258+M247</f>
        <v>4319.46</v>
      </c>
      <c r="N262" s="23" t="n">
        <f aca="false">N261+N258+N247</f>
        <v>176</v>
      </c>
      <c r="O262" s="24" t="n">
        <f aca="false">O247+O258+O261</f>
        <v>74182452.47</v>
      </c>
      <c r="P262" s="23"/>
      <c r="Q262" s="23"/>
      <c r="R262" s="24" t="n">
        <f aca="false">R261+R258+R247</f>
        <v>74182452.47</v>
      </c>
      <c r="S262" s="25"/>
      <c r="T262" s="85"/>
      <c r="U262" s="23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</row>
    <row r="263" s="2" customFormat="true" ht="13.35" hidden="false" customHeight="true" outlineLevel="0" collapsed="false">
      <c r="A263" s="6"/>
      <c r="B263" s="46" t="s">
        <v>477</v>
      </c>
      <c r="C263" s="46"/>
      <c r="D263" s="46"/>
      <c r="E263" s="47"/>
      <c r="F263" s="6"/>
      <c r="G263" s="6"/>
      <c r="H263" s="48"/>
      <c r="I263" s="6"/>
      <c r="J263" s="49"/>
      <c r="K263" s="15"/>
      <c r="L263" s="15"/>
      <c r="M263" s="6"/>
      <c r="N263" s="49"/>
      <c r="O263" s="15"/>
      <c r="P263" s="15"/>
      <c r="Q263" s="15"/>
      <c r="R263" s="50"/>
      <c r="S263" s="55"/>
      <c r="T263" s="87"/>
      <c r="U263" s="6"/>
    </row>
    <row r="264" s="2" customFormat="true" ht="12.75" hidden="false" customHeight="true" outlineLevel="0" collapsed="false">
      <c r="A264" s="6" t="n">
        <v>1</v>
      </c>
      <c r="B264" s="48" t="s">
        <v>478</v>
      </c>
      <c r="C264" s="6" t="s">
        <v>479</v>
      </c>
      <c r="D264" s="6" t="s">
        <v>137</v>
      </c>
      <c r="E264" s="6" t="s">
        <v>333</v>
      </c>
      <c r="F264" s="17"/>
      <c r="G264" s="6" t="s">
        <v>63</v>
      </c>
      <c r="H264" s="54" t="s">
        <v>64</v>
      </c>
      <c r="I264" s="6" t="n">
        <v>2</v>
      </c>
      <c r="J264" s="49" t="n">
        <v>2</v>
      </c>
      <c r="K264" s="15" t="n">
        <v>899.7</v>
      </c>
      <c r="L264" s="15" t="n">
        <v>785.6</v>
      </c>
      <c r="M264" s="15" t="n">
        <v>83.5</v>
      </c>
      <c r="N264" s="6" t="n">
        <v>27</v>
      </c>
      <c r="O264" s="15" t="n">
        <f aca="false">'Раздел 2'!C264</f>
        <v>68391.4</v>
      </c>
      <c r="P264" s="15" t="n">
        <v>0</v>
      </c>
      <c r="Q264" s="15" t="n">
        <v>0</v>
      </c>
      <c r="R264" s="15" t="n">
        <f aca="false">O264</f>
        <v>68391.4</v>
      </c>
      <c r="S264" s="55" t="n">
        <f aca="false">R264/L264</f>
        <v>87.0562627291242</v>
      </c>
      <c r="T264" s="56" t="n">
        <v>4429.292</v>
      </c>
      <c r="U264" s="6" t="n">
        <v>2022</v>
      </c>
    </row>
    <row r="265" s="2" customFormat="true" ht="12.75" hidden="false" customHeight="true" outlineLevel="0" collapsed="false">
      <c r="A265" s="6" t="n">
        <v>2</v>
      </c>
      <c r="B265" s="48" t="s">
        <v>480</v>
      </c>
      <c r="C265" s="6" t="s">
        <v>481</v>
      </c>
      <c r="D265" s="6" t="s">
        <v>72</v>
      </c>
      <c r="E265" s="6" t="n">
        <v>1956</v>
      </c>
      <c r="F265" s="17"/>
      <c r="G265" s="6" t="s">
        <v>63</v>
      </c>
      <c r="H265" s="54" t="s">
        <v>64</v>
      </c>
      <c r="I265" s="6" t="n">
        <v>2</v>
      </c>
      <c r="J265" s="49" t="n">
        <v>1</v>
      </c>
      <c r="K265" s="15" t="n">
        <v>646.7</v>
      </c>
      <c r="L265" s="15" t="n">
        <v>435.53</v>
      </c>
      <c r="M265" s="62" t="n">
        <v>370</v>
      </c>
      <c r="N265" s="49" t="n">
        <v>8</v>
      </c>
      <c r="O265" s="15" t="n">
        <f aca="false">'Раздел 2'!C265</f>
        <v>8752139.06</v>
      </c>
      <c r="P265" s="15" t="n">
        <v>0</v>
      </c>
      <c r="Q265" s="15" t="n">
        <v>0</v>
      </c>
      <c r="R265" s="15" t="n">
        <f aca="false">O265</f>
        <v>8752139.06</v>
      </c>
      <c r="S265" s="55" t="n">
        <f aca="false">R265/L265</f>
        <v>20095.3758868505</v>
      </c>
      <c r="T265" s="56" t="n">
        <v>37095.95</v>
      </c>
      <c r="U265" s="6" t="n">
        <v>2022</v>
      </c>
    </row>
    <row r="266" s="2" customFormat="true" ht="12.75" hidden="false" customHeight="true" outlineLevel="0" collapsed="false">
      <c r="A266" s="6" t="n">
        <v>3</v>
      </c>
      <c r="B266" s="48" t="s">
        <v>482</v>
      </c>
      <c r="C266" s="6" t="s">
        <v>483</v>
      </c>
      <c r="D266" s="6" t="s">
        <v>72</v>
      </c>
      <c r="E266" s="6" t="n">
        <v>1963</v>
      </c>
      <c r="F266" s="17"/>
      <c r="G266" s="6" t="s">
        <v>63</v>
      </c>
      <c r="H266" s="48" t="s">
        <v>471</v>
      </c>
      <c r="I266" s="6" t="n">
        <v>2</v>
      </c>
      <c r="J266" s="49" t="n">
        <v>2</v>
      </c>
      <c r="K266" s="15" t="n">
        <v>373.5</v>
      </c>
      <c r="L266" s="15" t="n">
        <v>373.42</v>
      </c>
      <c r="M266" s="62" t="n">
        <v>134.46</v>
      </c>
      <c r="N266" s="49" t="n">
        <v>8</v>
      </c>
      <c r="O266" s="15" t="n">
        <f aca="false">'Раздел 2'!C266</f>
        <v>5654897.16</v>
      </c>
      <c r="P266" s="15" t="n">
        <v>0</v>
      </c>
      <c r="Q266" s="15" t="n">
        <v>0</v>
      </c>
      <c r="R266" s="15" t="n">
        <f aca="false">O266</f>
        <v>5654897.16</v>
      </c>
      <c r="S266" s="55" t="n">
        <f aca="false">R266/L266</f>
        <v>15143.5305018478</v>
      </c>
      <c r="T266" s="56" t="n">
        <v>57867.84</v>
      </c>
      <c r="U266" s="6" t="n">
        <v>2022</v>
      </c>
    </row>
    <row r="267" s="93" customFormat="true" ht="12.75" hidden="false" customHeight="true" outlineLevel="0" collapsed="false">
      <c r="A267" s="28" t="s">
        <v>484</v>
      </c>
      <c r="B267" s="28"/>
      <c r="C267" s="30"/>
      <c r="D267" s="30"/>
      <c r="E267" s="30" t="n">
        <v>3</v>
      </c>
      <c r="F267" s="30"/>
      <c r="G267" s="30"/>
      <c r="H267" s="28"/>
      <c r="I267" s="30"/>
      <c r="J267" s="31"/>
      <c r="K267" s="33" t="n">
        <f aca="false">SUM(K264:K266)</f>
        <v>1919.9</v>
      </c>
      <c r="L267" s="33" t="n">
        <f aca="false">SUM(L264:L266)</f>
        <v>1594.55</v>
      </c>
      <c r="M267" s="33" t="n">
        <f aca="false">SUM(M264:M266)</f>
        <v>587.96</v>
      </c>
      <c r="N267" s="33" t="n">
        <f aca="false">SUM(N264:N266)</f>
        <v>43</v>
      </c>
      <c r="O267" s="33" t="n">
        <f aca="false">SUM(O264:O266)</f>
        <v>14475427.62</v>
      </c>
      <c r="P267" s="33" t="n">
        <f aca="false">SUM(P264:P266)</f>
        <v>0</v>
      </c>
      <c r="Q267" s="33" t="n">
        <f aca="false">SUM(Q264:Q266)</f>
        <v>0</v>
      </c>
      <c r="R267" s="33" t="n">
        <f aca="false">SUM(R264:R266)</f>
        <v>14475427.62</v>
      </c>
      <c r="S267" s="64"/>
      <c r="T267" s="88"/>
      <c r="U267" s="30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92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</row>
    <row r="268" s="2" customFormat="true" ht="12.75" hidden="false" customHeight="true" outlineLevel="0" collapsed="false">
      <c r="A268" s="6" t="n">
        <v>1</v>
      </c>
      <c r="B268" s="48" t="s">
        <v>485</v>
      </c>
      <c r="C268" s="6" t="s">
        <v>486</v>
      </c>
      <c r="D268" s="6" t="s">
        <v>137</v>
      </c>
      <c r="E268" s="6" t="n">
        <v>1959</v>
      </c>
      <c r="F268" s="17"/>
      <c r="G268" s="6" t="s">
        <v>63</v>
      </c>
      <c r="H268" s="54" t="s">
        <v>64</v>
      </c>
      <c r="I268" s="6" t="n">
        <v>2</v>
      </c>
      <c r="J268" s="49" t="n">
        <v>1</v>
      </c>
      <c r="K268" s="15" t="n">
        <v>647.8</v>
      </c>
      <c r="L268" s="15" t="n">
        <v>443.58</v>
      </c>
      <c r="M268" s="6" t="n">
        <v>393.6</v>
      </c>
      <c r="N268" s="49" t="n">
        <v>8</v>
      </c>
      <c r="O268" s="15" t="n">
        <f aca="false">'Раздел 2'!C268</f>
        <v>7187291.24</v>
      </c>
      <c r="P268" s="15" t="n">
        <v>0</v>
      </c>
      <c r="Q268" s="15" t="n">
        <v>0</v>
      </c>
      <c r="R268" s="15" t="n">
        <f aca="false">O268</f>
        <v>7187291.24</v>
      </c>
      <c r="S268" s="55" t="n">
        <f aca="false">R268/L268</f>
        <v>16202.9199693404</v>
      </c>
      <c r="T268" s="56" t="n">
        <v>37095.95</v>
      </c>
      <c r="U268" s="6" t="n">
        <v>2023</v>
      </c>
    </row>
    <row r="269" s="2" customFormat="true" ht="12.75" hidden="false" customHeight="true" outlineLevel="0" collapsed="false">
      <c r="A269" s="6" t="n">
        <v>2</v>
      </c>
      <c r="B269" s="48" t="s">
        <v>487</v>
      </c>
      <c r="C269" s="6" t="s">
        <v>488</v>
      </c>
      <c r="D269" s="6" t="s">
        <v>137</v>
      </c>
      <c r="E269" s="6" t="n">
        <v>1960</v>
      </c>
      <c r="F269" s="17"/>
      <c r="G269" s="6" t="s">
        <v>63</v>
      </c>
      <c r="H269" s="54" t="s">
        <v>64</v>
      </c>
      <c r="I269" s="6" t="n">
        <v>2</v>
      </c>
      <c r="J269" s="49" t="n">
        <v>1</v>
      </c>
      <c r="K269" s="15" t="n">
        <v>488</v>
      </c>
      <c r="L269" s="15" t="n">
        <v>306.4</v>
      </c>
      <c r="M269" s="62" t="n">
        <v>190</v>
      </c>
      <c r="N269" s="49" t="n">
        <v>8</v>
      </c>
      <c r="O269" s="15" t="n">
        <f aca="false">'Раздел 2'!C269</f>
        <v>1745351.41</v>
      </c>
      <c r="P269" s="15" t="n">
        <v>0</v>
      </c>
      <c r="Q269" s="15" t="n">
        <v>0</v>
      </c>
      <c r="R269" s="15" t="n">
        <f aca="false">O269</f>
        <v>1745351.41</v>
      </c>
      <c r="S269" s="55" t="n">
        <f aca="false">R269/L269</f>
        <v>5696.31661227154</v>
      </c>
      <c r="T269" s="56" t="n">
        <v>48466.04</v>
      </c>
      <c r="U269" s="6" t="n">
        <v>2023</v>
      </c>
    </row>
    <row r="270" s="36" customFormat="true" ht="12.75" hidden="false" customHeight="true" outlineLevel="0" collapsed="false">
      <c r="A270" s="28" t="s">
        <v>489</v>
      </c>
      <c r="B270" s="28"/>
      <c r="C270" s="30"/>
      <c r="D270" s="30"/>
      <c r="E270" s="30" t="n">
        <v>2</v>
      </c>
      <c r="F270" s="30"/>
      <c r="G270" s="30"/>
      <c r="H270" s="28"/>
      <c r="I270" s="30"/>
      <c r="J270" s="31"/>
      <c r="K270" s="33" t="n">
        <f aca="false">SUM(K268:K269)</f>
        <v>1135.8</v>
      </c>
      <c r="L270" s="33" t="n">
        <f aca="false">SUM(L268:L269)</f>
        <v>749.98</v>
      </c>
      <c r="M270" s="33" t="n">
        <f aca="false">SUM(M268:M269)</f>
        <v>583.6</v>
      </c>
      <c r="N270" s="33" t="n">
        <f aca="false">SUM(N268:N269)</f>
        <v>16</v>
      </c>
      <c r="O270" s="33" t="n">
        <f aca="false">SUM(O268:O269)</f>
        <v>8932642.65</v>
      </c>
      <c r="P270" s="33" t="n">
        <f aca="false">SUM(P268:P269)</f>
        <v>0</v>
      </c>
      <c r="Q270" s="33" t="n">
        <f aca="false">SUM(Q268:Q269)</f>
        <v>0</v>
      </c>
      <c r="R270" s="33" t="n">
        <f aca="false">SUM(R268:R269)</f>
        <v>8932642.65</v>
      </c>
      <c r="S270" s="64"/>
      <c r="T270" s="88"/>
      <c r="U270" s="30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</row>
    <row r="271" s="2" customFormat="true" ht="12.75" hidden="false" customHeight="true" outlineLevel="0" collapsed="false">
      <c r="A271" s="6" t="n">
        <v>1</v>
      </c>
      <c r="B271" s="48" t="s">
        <v>482</v>
      </c>
      <c r="C271" s="6" t="s">
        <v>483</v>
      </c>
      <c r="D271" s="6" t="s">
        <v>72</v>
      </c>
      <c r="E271" s="6" t="n">
        <v>1963</v>
      </c>
      <c r="F271" s="17"/>
      <c r="G271" s="6" t="s">
        <v>63</v>
      </c>
      <c r="H271" s="48" t="s">
        <v>471</v>
      </c>
      <c r="I271" s="6" t="n">
        <v>2</v>
      </c>
      <c r="J271" s="49" t="n">
        <v>2</v>
      </c>
      <c r="K271" s="15" t="n">
        <v>373.5</v>
      </c>
      <c r="L271" s="15" t="n">
        <v>373.42</v>
      </c>
      <c r="M271" s="62" t="n">
        <v>134.46</v>
      </c>
      <c r="N271" s="49" t="n">
        <v>8</v>
      </c>
      <c r="O271" s="15" t="n">
        <f aca="false">'Раздел 2'!C271</f>
        <v>4884359.05</v>
      </c>
      <c r="P271" s="15" t="n">
        <v>0</v>
      </c>
      <c r="Q271" s="15" t="n">
        <v>0</v>
      </c>
      <c r="R271" s="15" t="n">
        <f aca="false">O271</f>
        <v>4884359.05</v>
      </c>
      <c r="S271" s="55" t="n">
        <f aca="false">R271/L271</f>
        <v>13080.0681538214</v>
      </c>
      <c r="T271" s="56" t="n">
        <v>57867.84</v>
      </c>
      <c r="U271" s="6" t="n">
        <v>2024</v>
      </c>
    </row>
    <row r="272" s="2" customFormat="true" ht="12.75" hidden="false" customHeight="true" outlineLevel="0" collapsed="false">
      <c r="A272" s="6" t="n">
        <v>2</v>
      </c>
      <c r="B272" s="48" t="s">
        <v>487</v>
      </c>
      <c r="C272" s="6" t="s">
        <v>488</v>
      </c>
      <c r="D272" s="6" t="s">
        <v>137</v>
      </c>
      <c r="E272" s="6" t="n">
        <v>1960</v>
      </c>
      <c r="F272" s="17"/>
      <c r="G272" s="6" t="s">
        <v>63</v>
      </c>
      <c r="H272" s="54" t="s">
        <v>64</v>
      </c>
      <c r="I272" s="6" t="n">
        <v>2</v>
      </c>
      <c r="J272" s="49" t="n">
        <v>1</v>
      </c>
      <c r="K272" s="15" t="n">
        <v>488</v>
      </c>
      <c r="L272" s="15" t="n">
        <v>306.4</v>
      </c>
      <c r="M272" s="62" t="n">
        <v>190</v>
      </c>
      <c r="N272" s="49" t="n">
        <v>8</v>
      </c>
      <c r="O272" s="15" t="n">
        <f aca="false">'Раздел 2'!C272</f>
        <v>8164934.1</v>
      </c>
      <c r="P272" s="15" t="n">
        <v>0</v>
      </c>
      <c r="Q272" s="15" t="n">
        <v>0</v>
      </c>
      <c r="R272" s="15" t="n">
        <f aca="false">O272</f>
        <v>8164934.1</v>
      </c>
      <c r="S272" s="55" t="n">
        <f aca="false">R272/L272</f>
        <v>26647.9572454308</v>
      </c>
      <c r="T272" s="56" t="n">
        <v>48466.04</v>
      </c>
      <c r="U272" s="6" t="n">
        <v>2024</v>
      </c>
    </row>
    <row r="273" s="2" customFormat="true" ht="12.75" hidden="false" customHeight="true" outlineLevel="0" collapsed="false">
      <c r="A273" s="6" t="n">
        <v>3</v>
      </c>
      <c r="B273" s="76" t="s">
        <v>490</v>
      </c>
      <c r="C273" s="82" t="s">
        <v>491</v>
      </c>
      <c r="D273" s="69" t="s">
        <v>492</v>
      </c>
      <c r="E273" s="107" t="n">
        <v>1980</v>
      </c>
      <c r="F273" s="6"/>
      <c r="G273" s="6" t="s">
        <v>63</v>
      </c>
      <c r="H273" s="54" t="s">
        <v>64</v>
      </c>
      <c r="I273" s="6" t="n">
        <v>3</v>
      </c>
      <c r="J273" s="49" t="n">
        <v>2</v>
      </c>
      <c r="K273" s="15" t="n">
        <v>1401.5</v>
      </c>
      <c r="L273" s="15" t="n">
        <v>832.31</v>
      </c>
      <c r="M273" s="15" t="n">
        <v>718.05</v>
      </c>
      <c r="N273" s="6" t="n">
        <v>22</v>
      </c>
      <c r="O273" s="15" t="n">
        <f aca="false">'Раздел 2'!C273</f>
        <v>9822185.31</v>
      </c>
      <c r="P273" s="15" t="n">
        <v>0</v>
      </c>
      <c r="Q273" s="15" t="n">
        <v>0</v>
      </c>
      <c r="R273" s="15" t="n">
        <f aca="false">O273</f>
        <v>9822185.31</v>
      </c>
      <c r="S273" s="55" t="n">
        <f aca="false">R273/L273</f>
        <v>11801.1141401641</v>
      </c>
      <c r="T273" s="56" t="n">
        <v>21462.85</v>
      </c>
      <c r="U273" s="6" t="n">
        <v>2024</v>
      </c>
    </row>
    <row r="274" s="36" customFormat="true" ht="12.75" hidden="false" customHeight="true" outlineLevel="0" collapsed="false">
      <c r="A274" s="28" t="s">
        <v>493</v>
      </c>
      <c r="B274" s="28"/>
      <c r="C274" s="30"/>
      <c r="D274" s="30"/>
      <c r="E274" s="30" t="n">
        <v>3</v>
      </c>
      <c r="F274" s="30"/>
      <c r="G274" s="30"/>
      <c r="H274" s="28"/>
      <c r="I274" s="30"/>
      <c r="J274" s="31"/>
      <c r="K274" s="33" t="n">
        <f aca="false">SUM(K271:K273)</f>
        <v>2263</v>
      </c>
      <c r="L274" s="33" t="n">
        <f aca="false">SUM(L271:L273)</f>
        <v>1512.13</v>
      </c>
      <c r="M274" s="33" t="n">
        <f aca="false">SUM(M271:M273)</f>
        <v>1042.51</v>
      </c>
      <c r="N274" s="33" t="n">
        <f aca="false">SUM(N271:N273)</f>
        <v>38</v>
      </c>
      <c r="O274" s="33" t="n">
        <f aca="false">SUM(O271:O273)</f>
        <v>22871478.46</v>
      </c>
      <c r="P274" s="33" t="n">
        <f aca="false">SUM(P271:P273)</f>
        <v>0</v>
      </c>
      <c r="Q274" s="33" t="n">
        <f aca="false">SUM(Q271:Q273)</f>
        <v>0</v>
      </c>
      <c r="R274" s="33" t="n">
        <f aca="false">SUM(R271:R273)</f>
        <v>22871478.46</v>
      </c>
      <c r="S274" s="64"/>
      <c r="T274" s="88"/>
      <c r="U274" s="30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</row>
    <row r="275" s="86" customFormat="true" ht="13.35" hidden="false" customHeight="true" outlineLevel="0" collapsed="false">
      <c r="A275" s="21" t="s">
        <v>494</v>
      </c>
      <c r="B275" s="21"/>
      <c r="C275" s="23"/>
      <c r="D275" s="23"/>
      <c r="E275" s="23" t="n">
        <f aca="false">E274+E270+E267</f>
        <v>8</v>
      </c>
      <c r="F275" s="23"/>
      <c r="G275" s="23"/>
      <c r="H275" s="23"/>
      <c r="I275" s="23"/>
      <c r="J275" s="23"/>
      <c r="K275" s="24" t="n">
        <f aca="false">K274+K270+K267</f>
        <v>5318.7</v>
      </c>
      <c r="L275" s="24" t="n">
        <f aca="false">L274+L270+L267</f>
        <v>3856.66</v>
      </c>
      <c r="M275" s="23" t="n">
        <f aca="false">M274+M270+M267</f>
        <v>2214.07</v>
      </c>
      <c r="N275" s="23" t="n">
        <f aca="false">N274+N270+N267</f>
        <v>97</v>
      </c>
      <c r="O275" s="24" t="n">
        <f aca="false">O267+O270+O274</f>
        <v>46279548.73</v>
      </c>
      <c r="P275" s="23"/>
      <c r="Q275" s="23"/>
      <c r="R275" s="24" t="n">
        <f aca="false">R274+R270+R267</f>
        <v>46279548.73</v>
      </c>
      <c r="S275" s="25"/>
      <c r="T275" s="85"/>
      <c r="U275" s="23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</row>
    <row r="276" s="2" customFormat="true" ht="13.35" hidden="false" customHeight="true" outlineLevel="0" collapsed="false">
      <c r="A276" s="6"/>
      <c r="B276" s="46" t="s">
        <v>495</v>
      </c>
      <c r="C276" s="17"/>
      <c r="D276" s="17"/>
      <c r="E276" s="47"/>
      <c r="F276" s="6"/>
      <c r="G276" s="6"/>
      <c r="H276" s="48"/>
      <c r="I276" s="6"/>
      <c r="J276" s="49"/>
      <c r="K276" s="15"/>
      <c r="L276" s="15"/>
      <c r="M276" s="6"/>
      <c r="N276" s="49"/>
      <c r="O276" s="15"/>
      <c r="P276" s="15"/>
      <c r="Q276" s="15"/>
      <c r="R276" s="50"/>
      <c r="S276" s="55"/>
      <c r="T276" s="87"/>
      <c r="U276" s="6"/>
    </row>
    <row r="277" s="2" customFormat="true" ht="12.75" hidden="false" customHeight="true" outlineLevel="0" collapsed="false">
      <c r="A277" s="6" t="n">
        <v>1</v>
      </c>
      <c r="B277" s="48" t="s">
        <v>496</v>
      </c>
      <c r="C277" s="6" t="s">
        <v>497</v>
      </c>
      <c r="D277" s="6" t="s">
        <v>72</v>
      </c>
      <c r="E277" s="6" t="s">
        <v>498</v>
      </c>
      <c r="F277" s="17"/>
      <c r="G277" s="6" t="s">
        <v>63</v>
      </c>
      <c r="H277" s="54" t="s">
        <v>64</v>
      </c>
      <c r="I277" s="6" t="n">
        <v>5</v>
      </c>
      <c r="J277" s="49" t="n">
        <v>2</v>
      </c>
      <c r="K277" s="15" t="n">
        <v>4480.3</v>
      </c>
      <c r="L277" s="15" t="n">
        <v>4350.1</v>
      </c>
      <c r="M277" s="15" t="n">
        <v>2525.09</v>
      </c>
      <c r="N277" s="6" t="n">
        <v>113</v>
      </c>
      <c r="O277" s="15" t="n">
        <f aca="false">'Раздел 2'!C277</f>
        <v>668601.03</v>
      </c>
      <c r="P277" s="15" t="n">
        <v>0</v>
      </c>
      <c r="Q277" s="15" t="n">
        <v>0</v>
      </c>
      <c r="R277" s="15" t="n">
        <f aca="false">O277</f>
        <v>668601.03</v>
      </c>
      <c r="S277" s="55" t="n">
        <f aca="false">O277/L277</f>
        <v>153.697852922921</v>
      </c>
      <c r="T277" s="56" t="n">
        <v>3337.604</v>
      </c>
      <c r="U277" s="6" t="n">
        <v>2022</v>
      </c>
    </row>
    <row r="278" s="2" customFormat="true" ht="12.75" hidden="false" customHeight="true" outlineLevel="0" collapsed="false">
      <c r="A278" s="6" t="n">
        <v>2</v>
      </c>
      <c r="B278" s="48" t="s">
        <v>499</v>
      </c>
      <c r="C278" s="6" t="s">
        <v>500</v>
      </c>
      <c r="D278" s="6" t="s">
        <v>72</v>
      </c>
      <c r="E278" s="6" t="s">
        <v>84</v>
      </c>
      <c r="F278" s="17"/>
      <c r="G278" s="6" t="s">
        <v>63</v>
      </c>
      <c r="H278" s="48" t="s">
        <v>471</v>
      </c>
      <c r="I278" s="6" t="n">
        <v>2</v>
      </c>
      <c r="J278" s="49" t="n">
        <v>2</v>
      </c>
      <c r="K278" s="15" t="n">
        <v>576</v>
      </c>
      <c r="L278" s="15" t="n">
        <v>528</v>
      </c>
      <c r="M278" s="15" t="n">
        <v>462.1</v>
      </c>
      <c r="N278" s="6" t="n">
        <v>8</v>
      </c>
      <c r="O278" s="15" t="n">
        <f aca="false">'Раздел 2'!C278</f>
        <v>79634.79</v>
      </c>
      <c r="P278" s="15" t="n">
        <v>0</v>
      </c>
      <c r="Q278" s="15" t="n">
        <v>0</v>
      </c>
      <c r="R278" s="15" t="n">
        <f aca="false">O278</f>
        <v>79634.79</v>
      </c>
      <c r="S278" s="55" t="n">
        <f aca="false">O278/L278</f>
        <v>150.823465909091</v>
      </c>
      <c r="T278" s="56" t="n">
        <v>5039.042</v>
      </c>
      <c r="U278" s="6" t="n">
        <v>2022</v>
      </c>
    </row>
    <row r="279" s="2" customFormat="true" ht="12.75" hidden="false" customHeight="true" outlineLevel="0" collapsed="false">
      <c r="A279" s="6" t="n">
        <v>3</v>
      </c>
      <c r="B279" s="48" t="s">
        <v>501</v>
      </c>
      <c r="C279" s="6" t="s">
        <v>502</v>
      </c>
      <c r="D279" s="6" t="s">
        <v>72</v>
      </c>
      <c r="E279" s="6" t="s">
        <v>142</v>
      </c>
      <c r="F279" s="17"/>
      <c r="G279" s="6" t="s">
        <v>63</v>
      </c>
      <c r="H279" s="48" t="s">
        <v>471</v>
      </c>
      <c r="I279" s="6" t="n">
        <v>2</v>
      </c>
      <c r="J279" s="49" t="n">
        <v>1</v>
      </c>
      <c r="K279" s="15" t="n">
        <v>470</v>
      </c>
      <c r="L279" s="15" t="n">
        <v>401</v>
      </c>
      <c r="M279" s="15" t="n">
        <v>352.8</v>
      </c>
      <c r="N279" s="6" t="n">
        <v>8</v>
      </c>
      <c r="O279" s="15" t="n">
        <f aca="false">'Раздел 2'!C279</f>
        <v>131450.87</v>
      </c>
      <c r="P279" s="15" t="n">
        <v>0</v>
      </c>
      <c r="Q279" s="15" t="n">
        <v>0</v>
      </c>
      <c r="R279" s="15" t="n">
        <f aca="false">O279</f>
        <v>131450.87</v>
      </c>
      <c r="S279" s="55" t="n">
        <f aca="false">O279/L279</f>
        <v>327.807655860349</v>
      </c>
      <c r="T279" s="56" t="n">
        <v>3235.856</v>
      </c>
      <c r="U279" s="6" t="n">
        <v>2022</v>
      </c>
    </row>
    <row r="280" s="2" customFormat="true" ht="12.75" hidden="false" customHeight="true" outlineLevel="0" collapsed="false">
      <c r="A280" s="6" t="n">
        <v>4</v>
      </c>
      <c r="B280" s="48" t="s">
        <v>503</v>
      </c>
      <c r="C280" s="6" t="s">
        <v>504</v>
      </c>
      <c r="D280" s="6" t="s">
        <v>72</v>
      </c>
      <c r="E280" s="6" t="s">
        <v>84</v>
      </c>
      <c r="F280" s="17"/>
      <c r="G280" s="6" t="s">
        <v>63</v>
      </c>
      <c r="H280" s="48" t="s">
        <v>471</v>
      </c>
      <c r="I280" s="6" t="n">
        <v>2</v>
      </c>
      <c r="J280" s="49" t="n">
        <v>1</v>
      </c>
      <c r="K280" s="15" t="n">
        <v>322.8</v>
      </c>
      <c r="L280" s="15" t="n">
        <v>294.5</v>
      </c>
      <c r="M280" s="15" t="n">
        <v>294.5</v>
      </c>
      <c r="N280" s="6" t="n">
        <v>6</v>
      </c>
      <c r="O280" s="15" t="n">
        <f aca="false">'Раздел 2'!C280</f>
        <v>65610.28</v>
      </c>
      <c r="P280" s="15" t="n">
        <v>0</v>
      </c>
      <c r="Q280" s="15" t="n">
        <v>0</v>
      </c>
      <c r="R280" s="15" t="n">
        <f aca="false">O280</f>
        <v>65610.28</v>
      </c>
      <c r="S280" s="55" t="n">
        <f aca="false">O280/L280</f>
        <v>222.78533106961</v>
      </c>
      <c r="T280" s="56" t="n">
        <v>5039.042</v>
      </c>
      <c r="U280" s="6" t="n">
        <v>2022</v>
      </c>
    </row>
    <row r="281" s="2" customFormat="true" ht="12.75" hidden="false" customHeight="true" outlineLevel="0" collapsed="false">
      <c r="A281" s="6" t="n">
        <v>5</v>
      </c>
      <c r="B281" s="48" t="s">
        <v>505</v>
      </c>
      <c r="C281" s="6" t="s">
        <v>504</v>
      </c>
      <c r="D281" s="6" t="s">
        <v>72</v>
      </c>
      <c r="E281" s="6" t="s">
        <v>84</v>
      </c>
      <c r="F281" s="17"/>
      <c r="G281" s="6" t="s">
        <v>63</v>
      </c>
      <c r="H281" s="48" t="s">
        <v>471</v>
      </c>
      <c r="I281" s="6" t="n">
        <v>2</v>
      </c>
      <c r="J281" s="49" t="n">
        <v>2</v>
      </c>
      <c r="K281" s="15" t="n">
        <v>465.8</v>
      </c>
      <c r="L281" s="15" t="n">
        <v>406.5</v>
      </c>
      <c r="M281" s="15" t="n">
        <v>406.5</v>
      </c>
      <c r="N281" s="6" t="n">
        <v>8</v>
      </c>
      <c r="O281" s="15" t="n">
        <f aca="false">'Раздел 2'!C281</f>
        <v>126954.61</v>
      </c>
      <c r="P281" s="15" t="n">
        <v>0</v>
      </c>
      <c r="Q281" s="15" t="n">
        <v>0</v>
      </c>
      <c r="R281" s="15" t="n">
        <f aca="false">O281</f>
        <v>126954.61</v>
      </c>
      <c r="S281" s="55" t="n">
        <f aca="false">O281/L281</f>
        <v>312.311463714637</v>
      </c>
      <c r="T281" s="56" t="n">
        <v>3235.856</v>
      </c>
      <c r="U281" s="6" t="n">
        <v>2022</v>
      </c>
    </row>
    <row r="282" s="2" customFormat="true" ht="12.75" hidden="false" customHeight="true" outlineLevel="0" collapsed="false">
      <c r="A282" s="6" t="n">
        <v>6</v>
      </c>
      <c r="B282" s="48" t="s">
        <v>506</v>
      </c>
      <c r="C282" s="6" t="s">
        <v>504</v>
      </c>
      <c r="D282" s="6" t="s">
        <v>72</v>
      </c>
      <c r="E282" s="6" t="s">
        <v>84</v>
      </c>
      <c r="F282" s="17"/>
      <c r="G282" s="6" t="s">
        <v>63</v>
      </c>
      <c r="H282" s="48" t="s">
        <v>471</v>
      </c>
      <c r="I282" s="6" t="n">
        <v>2</v>
      </c>
      <c r="J282" s="49" t="n">
        <v>1</v>
      </c>
      <c r="K282" s="15" t="n">
        <v>542.8</v>
      </c>
      <c r="L282" s="15" t="n">
        <v>497.8</v>
      </c>
      <c r="M282" s="15" t="n">
        <v>497.8</v>
      </c>
      <c r="N282" s="6" t="n">
        <v>8</v>
      </c>
      <c r="O282" s="15" t="n">
        <f aca="false">'Раздел 2'!C282</f>
        <v>115377.55</v>
      </c>
      <c r="P282" s="15" t="n">
        <v>0</v>
      </c>
      <c r="Q282" s="15" t="n">
        <v>0</v>
      </c>
      <c r="R282" s="15" t="n">
        <f aca="false">O282</f>
        <v>115377.55</v>
      </c>
      <c r="S282" s="55" t="n">
        <f aca="false">O282/L282</f>
        <v>231.77490960225</v>
      </c>
      <c r="T282" s="56" t="n">
        <v>5039.042</v>
      </c>
      <c r="U282" s="6" t="n">
        <v>2022</v>
      </c>
    </row>
    <row r="283" s="2" customFormat="true" ht="12.75" hidden="false" customHeight="true" outlineLevel="0" collapsed="false">
      <c r="A283" s="6" t="n">
        <v>7</v>
      </c>
      <c r="B283" s="48" t="s">
        <v>507</v>
      </c>
      <c r="C283" s="6" t="s">
        <v>508</v>
      </c>
      <c r="D283" s="6" t="s">
        <v>72</v>
      </c>
      <c r="E283" s="6" t="s">
        <v>89</v>
      </c>
      <c r="F283" s="17"/>
      <c r="G283" s="6" t="s">
        <v>63</v>
      </c>
      <c r="H283" s="48" t="s">
        <v>471</v>
      </c>
      <c r="I283" s="6" t="n">
        <v>2</v>
      </c>
      <c r="J283" s="49" t="n">
        <v>1</v>
      </c>
      <c r="K283" s="15" t="n">
        <v>481.2</v>
      </c>
      <c r="L283" s="15" t="n">
        <v>439</v>
      </c>
      <c r="M283" s="15" t="n">
        <v>439</v>
      </c>
      <c r="N283" s="6" t="n">
        <v>8</v>
      </c>
      <c r="O283" s="15" t="n">
        <f aca="false">'Раздел 2'!C283</f>
        <v>126249.3</v>
      </c>
      <c r="P283" s="15" t="n">
        <v>0</v>
      </c>
      <c r="Q283" s="15" t="n">
        <v>0</v>
      </c>
      <c r="R283" s="15" t="n">
        <f aca="false">O283</f>
        <v>126249.3</v>
      </c>
      <c r="S283" s="55" t="n">
        <f aca="false">O283/L283</f>
        <v>287.583826879271</v>
      </c>
      <c r="T283" s="56" t="n">
        <v>3235.856</v>
      </c>
      <c r="U283" s="6" t="n">
        <v>2022</v>
      </c>
    </row>
    <row r="284" s="2" customFormat="true" ht="12.75" hidden="false" customHeight="true" outlineLevel="0" collapsed="false">
      <c r="A284" s="6" t="n">
        <v>8</v>
      </c>
      <c r="B284" s="48" t="s">
        <v>509</v>
      </c>
      <c r="C284" s="6" t="s">
        <v>510</v>
      </c>
      <c r="D284" s="6" t="s">
        <v>72</v>
      </c>
      <c r="E284" s="6" t="s">
        <v>108</v>
      </c>
      <c r="F284" s="17"/>
      <c r="G284" s="6" t="s">
        <v>63</v>
      </c>
      <c r="H284" s="48" t="s">
        <v>471</v>
      </c>
      <c r="I284" s="6" t="n">
        <v>2</v>
      </c>
      <c r="J284" s="49" t="n">
        <v>1</v>
      </c>
      <c r="K284" s="15" t="n">
        <v>392.9</v>
      </c>
      <c r="L284" s="15" t="n">
        <v>330.6</v>
      </c>
      <c r="M284" s="15" t="n">
        <v>241.9</v>
      </c>
      <c r="N284" s="6" t="n">
        <v>8</v>
      </c>
      <c r="O284" s="15" t="n">
        <f aca="false">'Раздел 2'!C284</f>
        <v>67758.59</v>
      </c>
      <c r="P284" s="15" t="n">
        <v>0</v>
      </c>
      <c r="Q284" s="15" t="n">
        <v>0</v>
      </c>
      <c r="R284" s="15" t="n">
        <f aca="false">O284</f>
        <v>67758.59</v>
      </c>
      <c r="S284" s="55" t="n">
        <f aca="false">O284/L284</f>
        <v>204.956412583182</v>
      </c>
      <c r="T284" s="56" t="n">
        <v>5039.042</v>
      </c>
      <c r="U284" s="6" t="n">
        <v>2022</v>
      </c>
    </row>
    <row r="285" s="2" customFormat="true" ht="12.75" hidden="false" customHeight="true" outlineLevel="0" collapsed="false">
      <c r="A285" s="6" t="n">
        <v>9</v>
      </c>
      <c r="B285" s="48" t="s">
        <v>511</v>
      </c>
      <c r="C285" s="6" t="s">
        <v>512</v>
      </c>
      <c r="D285" s="6" t="s">
        <v>72</v>
      </c>
      <c r="E285" s="6" t="s">
        <v>108</v>
      </c>
      <c r="F285" s="17"/>
      <c r="G285" s="6" t="s">
        <v>63</v>
      </c>
      <c r="H285" s="48" t="s">
        <v>471</v>
      </c>
      <c r="I285" s="6" t="n">
        <v>2</v>
      </c>
      <c r="J285" s="49" t="n">
        <v>1</v>
      </c>
      <c r="K285" s="15" t="n">
        <v>401.1</v>
      </c>
      <c r="L285" s="15" t="n">
        <v>319</v>
      </c>
      <c r="M285" s="15" t="n">
        <v>244.6</v>
      </c>
      <c r="N285" s="6" t="n">
        <v>8</v>
      </c>
      <c r="O285" s="15" t="n">
        <f aca="false">'Раздел 2'!C285</f>
        <v>67177.96</v>
      </c>
      <c r="P285" s="15" t="n">
        <v>0</v>
      </c>
      <c r="Q285" s="15" t="n">
        <v>0</v>
      </c>
      <c r="R285" s="15" t="n">
        <f aca="false">O285</f>
        <v>67177.96</v>
      </c>
      <c r="S285" s="55" t="n">
        <f aca="false">O285/L285</f>
        <v>210.58921630094</v>
      </c>
      <c r="T285" s="56" t="n">
        <v>3235.856</v>
      </c>
      <c r="U285" s="6" t="n">
        <v>2022</v>
      </c>
    </row>
    <row r="286" s="2" customFormat="true" ht="12.75" hidden="false" customHeight="true" outlineLevel="0" collapsed="false">
      <c r="A286" s="6" t="n">
        <v>10</v>
      </c>
      <c r="B286" s="48" t="s">
        <v>513</v>
      </c>
      <c r="C286" s="6" t="s">
        <v>514</v>
      </c>
      <c r="D286" s="6" t="s">
        <v>72</v>
      </c>
      <c r="E286" s="6" t="n">
        <v>1957</v>
      </c>
      <c r="F286" s="17"/>
      <c r="G286" s="6" t="s">
        <v>63</v>
      </c>
      <c r="H286" s="48" t="s">
        <v>515</v>
      </c>
      <c r="I286" s="6" t="n">
        <v>2</v>
      </c>
      <c r="J286" s="49" t="n">
        <v>3</v>
      </c>
      <c r="K286" s="15" t="n">
        <v>1258</v>
      </c>
      <c r="L286" s="15" t="n">
        <v>1398.2</v>
      </c>
      <c r="M286" s="6" t="n">
        <v>1046.02</v>
      </c>
      <c r="N286" s="49" t="n">
        <v>17</v>
      </c>
      <c r="O286" s="15" t="n">
        <f aca="false">'Раздел 2'!C286</f>
        <v>16650881.52</v>
      </c>
      <c r="P286" s="15" t="n">
        <v>0</v>
      </c>
      <c r="Q286" s="15" t="n">
        <v>0</v>
      </c>
      <c r="R286" s="15" t="n">
        <f aca="false">O286</f>
        <v>16650881.52</v>
      </c>
      <c r="S286" s="55" t="n">
        <f aca="false">R286/L286</f>
        <v>11908.7981118581</v>
      </c>
      <c r="T286" s="56" t="n">
        <v>33175.99</v>
      </c>
      <c r="U286" s="6" t="n">
        <v>2022</v>
      </c>
    </row>
    <row r="287" s="2" customFormat="true" ht="12.75" hidden="false" customHeight="true" outlineLevel="0" collapsed="false">
      <c r="A287" s="6" t="n">
        <v>11</v>
      </c>
      <c r="B287" s="48" t="s">
        <v>516</v>
      </c>
      <c r="C287" s="6" t="s">
        <v>517</v>
      </c>
      <c r="D287" s="6" t="s">
        <v>62</v>
      </c>
      <c r="E287" s="6" t="n">
        <v>1966</v>
      </c>
      <c r="F287" s="17"/>
      <c r="G287" s="6" t="s">
        <v>63</v>
      </c>
      <c r="H287" s="48" t="s">
        <v>69</v>
      </c>
      <c r="I287" s="6" t="n">
        <v>2</v>
      </c>
      <c r="J287" s="49" t="n">
        <v>2</v>
      </c>
      <c r="K287" s="15" t="n">
        <v>526</v>
      </c>
      <c r="L287" s="15" t="n">
        <v>458</v>
      </c>
      <c r="M287" s="6" t="n">
        <v>331.4</v>
      </c>
      <c r="N287" s="49" t="n">
        <v>17</v>
      </c>
      <c r="O287" s="15" t="n">
        <f aca="false">'Раздел 2'!C287</f>
        <v>6917083.44</v>
      </c>
      <c r="P287" s="15" t="n">
        <v>0</v>
      </c>
      <c r="Q287" s="15" t="n">
        <v>0</v>
      </c>
      <c r="R287" s="15" t="n">
        <f aca="false">O287</f>
        <v>6917083.44</v>
      </c>
      <c r="S287" s="55" t="n">
        <f aca="false">R287/L287</f>
        <v>15102.8022707424</v>
      </c>
      <c r="T287" s="56" t="n">
        <v>22429.8</v>
      </c>
      <c r="U287" s="6" t="n">
        <v>2022</v>
      </c>
    </row>
    <row r="288" s="2" customFormat="true" ht="12.75" hidden="false" customHeight="true" outlineLevel="0" collapsed="false">
      <c r="A288" s="6" t="n">
        <v>12</v>
      </c>
      <c r="B288" s="48" t="s">
        <v>518</v>
      </c>
      <c r="C288" s="6" t="s">
        <v>519</v>
      </c>
      <c r="D288" s="6" t="s">
        <v>72</v>
      </c>
      <c r="E288" s="6" t="n">
        <v>1964</v>
      </c>
      <c r="F288" s="17"/>
      <c r="G288" s="6" t="s">
        <v>63</v>
      </c>
      <c r="H288" s="48" t="s">
        <v>515</v>
      </c>
      <c r="I288" s="6" t="n">
        <v>4</v>
      </c>
      <c r="J288" s="49" t="n">
        <v>2</v>
      </c>
      <c r="K288" s="15" t="n">
        <v>1511</v>
      </c>
      <c r="L288" s="15" t="n">
        <v>1301.8</v>
      </c>
      <c r="M288" s="15" t="n">
        <v>1009.3</v>
      </c>
      <c r="N288" s="49" t="n">
        <v>31</v>
      </c>
      <c r="O288" s="15" t="n">
        <f aca="false">'Раздел 2'!C288</f>
        <v>17977589.72</v>
      </c>
      <c r="P288" s="15" t="n">
        <v>0</v>
      </c>
      <c r="Q288" s="15" t="n">
        <v>0</v>
      </c>
      <c r="R288" s="15" t="n">
        <f aca="false">O288</f>
        <v>17977589.72</v>
      </c>
      <c r="S288" s="55" t="n">
        <f aca="false">R288/L288</f>
        <v>13809.7939161161</v>
      </c>
      <c r="T288" s="56" t="n">
        <v>23904.53</v>
      </c>
      <c r="U288" s="6" t="n">
        <v>2022</v>
      </c>
    </row>
    <row r="289" s="36" customFormat="true" ht="12.75" hidden="false" customHeight="true" outlineLevel="0" collapsed="false">
      <c r="A289" s="28" t="s">
        <v>520</v>
      </c>
      <c r="B289" s="28"/>
      <c r="C289" s="30"/>
      <c r="D289" s="30"/>
      <c r="E289" s="30" t="n">
        <v>12</v>
      </c>
      <c r="F289" s="30"/>
      <c r="G289" s="30"/>
      <c r="H289" s="28"/>
      <c r="I289" s="30"/>
      <c r="J289" s="31"/>
      <c r="K289" s="33" t="n">
        <f aca="false">SUM(K277:K288)</f>
        <v>11427.9</v>
      </c>
      <c r="L289" s="33" t="n">
        <f aca="false">SUM(L277:L288)</f>
        <v>10724.5</v>
      </c>
      <c r="M289" s="33" t="n">
        <f aca="false">SUM(M277:M288)</f>
        <v>7851.01</v>
      </c>
      <c r="N289" s="33" t="n">
        <f aca="false">SUM(N277:N288)</f>
        <v>240</v>
      </c>
      <c r="O289" s="33" t="n">
        <f aca="false">SUM(O277:O288)</f>
        <v>42994369.66</v>
      </c>
      <c r="P289" s="33" t="n">
        <f aca="false">SUM(P277:P288)</f>
        <v>0</v>
      </c>
      <c r="Q289" s="33" t="n">
        <f aca="false">SUM(Q277:Q288)</f>
        <v>0</v>
      </c>
      <c r="R289" s="33" t="n">
        <f aca="false">SUM(R277:R288)</f>
        <v>42994369.66</v>
      </c>
      <c r="S289" s="64"/>
      <c r="T289" s="88"/>
      <c r="U289" s="30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</row>
    <row r="290" s="2" customFormat="true" ht="12.75" hidden="false" customHeight="true" outlineLevel="0" collapsed="false">
      <c r="A290" s="6" t="n">
        <v>1</v>
      </c>
      <c r="B290" s="48" t="s">
        <v>521</v>
      </c>
      <c r="C290" s="6" t="s">
        <v>522</v>
      </c>
      <c r="D290" s="6" t="s">
        <v>137</v>
      </c>
      <c r="E290" s="6" t="s">
        <v>246</v>
      </c>
      <c r="F290" s="17"/>
      <c r="G290" s="6" t="s">
        <v>63</v>
      </c>
      <c r="H290" s="48" t="s">
        <v>471</v>
      </c>
      <c r="I290" s="6" t="n">
        <v>2</v>
      </c>
      <c r="J290" s="49" t="n">
        <v>1</v>
      </c>
      <c r="K290" s="15" t="n">
        <v>472.8</v>
      </c>
      <c r="L290" s="15" t="n">
        <v>385</v>
      </c>
      <c r="M290" s="15" t="n">
        <v>383.52</v>
      </c>
      <c r="N290" s="6" t="n">
        <v>8</v>
      </c>
      <c r="O290" s="15" t="n">
        <f aca="false">'Раздел 2'!C290</f>
        <v>173910.26</v>
      </c>
      <c r="P290" s="15" t="n">
        <v>0</v>
      </c>
      <c r="Q290" s="15" t="n">
        <v>0</v>
      </c>
      <c r="R290" s="15" t="n">
        <f aca="false">O290</f>
        <v>173910.26</v>
      </c>
      <c r="S290" s="55" t="n">
        <f aca="false">R290/L290</f>
        <v>451.714961038961</v>
      </c>
      <c r="T290" s="56" t="n">
        <v>3235.856</v>
      </c>
      <c r="U290" s="6" t="n">
        <v>2023</v>
      </c>
    </row>
    <row r="291" s="2" customFormat="true" ht="12.75" hidden="false" customHeight="true" outlineLevel="0" collapsed="false">
      <c r="A291" s="6" t="n">
        <f aca="false">A290+1</f>
        <v>2</v>
      </c>
      <c r="B291" s="48" t="s">
        <v>523</v>
      </c>
      <c r="C291" s="6" t="s">
        <v>524</v>
      </c>
      <c r="D291" s="6" t="s">
        <v>137</v>
      </c>
      <c r="E291" s="6" t="s">
        <v>177</v>
      </c>
      <c r="F291" s="108"/>
      <c r="G291" s="6" t="s">
        <v>63</v>
      </c>
      <c r="H291" s="48" t="s">
        <v>471</v>
      </c>
      <c r="I291" s="6" t="n">
        <v>2</v>
      </c>
      <c r="J291" s="49" t="n">
        <v>2</v>
      </c>
      <c r="K291" s="15" t="n">
        <v>378</v>
      </c>
      <c r="L291" s="15" t="n">
        <v>330.3</v>
      </c>
      <c r="M291" s="15" t="n">
        <v>242</v>
      </c>
      <c r="N291" s="6" t="n">
        <v>8</v>
      </c>
      <c r="O291" s="15" t="n">
        <f aca="false">'Раздел 2'!C291</f>
        <v>110915.76</v>
      </c>
      <c r="P291" s="15" t="n">
        <v>0</v>
      </c>
      <c r="Q291" s="15" t="n">
        <v>0</v>
      </c>
      <c r="R291" s="15" t="n">
        <f aca="false">O291</f>
        <v>110915.76</v>
      </c>
      <c r="S291" s="55" t="n">
        <f aca="false">R291/L291</f>
        <v>335.803088101726</v>
      </c>
      <c r="T291" s="56" t="n">
        <v>3235.856</v>
      </c>
      <c r="U291" s="6" t="n">
        <v>2023</v>
      </c>
    </row>
    <row r="292" s="2" customFormat="true" ht="12.75" hidden="false" customHeight="true" outlineLevel="0" collapsed="false">
      <c r="A292" s="6" t="n">
        <f aca="false">A291+1</f>
        <v>3</v>
      </c>
      <c r="B292" s="48" t="s">
        <v>525</v>
      </c>
      <c r="C292" s="6" t="s">
        <v>526</v>
      </c>
      <c r="D292" s="6" t="s">
        <v>137</v>
      </c>
      <c r="E292" s="6" t="s">
        <v>108</v>
      </c>
      <c r="F292" s="17"/>
      <c r="G292" s="6" t="s">
        <v>63</v>
      </c>
      <c r="H292" s="48" t="s">
        <v>69</v>
      </c>
      <c r="I292" s="6" t="n">
        <v>4</v>
      </c>
      <c r="J292" s="49" t="n">
        <v>2</v>
      </c>
      <c r="K292" s="15" t="n">
        <v>1287.2</v>
      </c>
      <c r="L292" s="15" t="n">
        <v>1286.5</v>
      </c>
      <c r="M292" s="15" t="n">
        <v>1242.8</v>
      </c>
      <c r="N292" s="6" t="n">
        <v>29</v>
      </c>
      <c r="O292" s="15" t="n">
        <f aca="false">'Раздел 2'!C292</f>
        <v>645171.88</v>
      </c>
      <c r="P292" s="15" t="n">
        <v>0</v>
      </c>
      <c r="Q292" s="15" t="n">
        <v>0</v>
      </c>
      <c r="R292" s="15" t="n">
        <f aca="false">O292</f>
        <v>645171.88</v>
      </c>
      <c r="S292" s="55" t="n">
        <f aca="false">R292/L292</f>
        <v>501.493882627283</v>
      </c>
      <c r="T292" s="56" t="n">
        <v>3585.451</v>
      </c>
      <c r="U292" s="6" t="n">
        <v>2023</v>
      </c>
    </row>
    <row r="293" s="2" customFormat="true" ht="12.75" hidden="false" customHeight="true" outlineLevel="0" collapsed="false">
      <c r="A293" s="6" t="n">
        <f aca="false">A292+1</f>
        <v>4</v>
      </c>
      <c r="B293" s="48" t="s">
        <v>527</v>
      </c>
      <c r="C293" s="6" t="s">
        <v>528</v>
      </c>
      <c r="D293" s="6" t="s">
        <v>137</v>
      </c>
      <c r="E293" s="6" t="s">
        <v>182</v>
      </c>
      <c r="F293" s="17"/>
      <c r="G293" s="6" t="s">
        <v>63</v>
      </c>
      <c r="H293" s="54" t="s">
        <v>64</v>
      </c>
      <c r="I293" s="6" t="n">
        <v>3</v>
      </c>
      <c r="J293" s="49" t="n">
        <v>2</v>
      </c>
      <c r="K293" s="15" t="n">
        <v>920.83</v>
      </c>
      <c r="L293" s="15" t="n">
        <v>745.23</v>
      </c>
      <c r="M293" s="15" t="n">
        <v>0</v>
      </c>
      <c r="N293" s="6" t="n">
        <v>18</v>
      </c>
      <c r="O293" s="15" t="n">
        <f aca="false">'Раздел 2'!C293</f>
        <v>581314.05</v>
      </c>
      <c r="P293" s="15" t="n">
        <v>0</v>
      </c>
      <c r="Q293" s="15" t="n">
        <v>0</v>
      </c>
      <c r="R293" s="15" t="n">
        <f aca="false">O293</f>
        <v>581314.05</v>
      </c>
      <c r="S293" s="55" t="n">
        <f aca="false">R293/L293</f>
        <v>780.046495712733</v>
      </c>
      <c r="T293" s="56" t="n">
        <v>3937.388</v>
      </c>
      <c r="U293" s="6" t="n">
        <v>2023</v>
      </c>
    </row>
    <row r="294" s="2" customFormat="true" ht="12.75" hidden="false" customHeight="true" outlineLevel="0" collapsed="false">
      <c r="A294" s="6" t="n">
        <f aca="false">A293+1</f>
        <v>5</v>
      </c>
      <c r="B294" s="48" t="s">
        <v>529</v>
      </c>
      <c r="C294" s="6" t="s">
        <v>530</v>
      </c>
      <c r="D294" s="6" t="s">
        <v>137</v>
      </c>
      <c r="E294" s="6" t="s">
        <v>249</v>
      </c>
      <c r="F294" s="17"/>
      <c r="G294" s="6" t="s">
        <v>63</v>
      </c>
      <c r="H294" s="48" t="s">
        <v>471</v>
      </c>
      <c r="I294" s="6" t="n">
        <v>2</v>
      </c>
      <c r="J294" s="49" t="n">
        <v>1</v>
      </c>
      <c r="K294" s="15" t="n">
        <v>456</v>
      </c>
      <c r="L294" s="15" t="n">
        <v>404</v>
      </c>
      <c r="M294" s="15" t="n">
        <v>201.4</v>
      </c>
      <c r="N294" s="6" t="n">
        <v>8</v>
      </c>
      <c r="O294" s="15" t="n">
        <f aca="false">'Раздел 2'!C294</f>
        <v>154735.04</v>
      </c>
      <c r="P294" s="15" t="n">
        <v>0</v>
      </c>
      <c r="Q294" s="15" t="n">
        <v>0</v>
      </c>
      <c r="R294" s="15" t="n">
        <f aca="false">O294</f>
        <v>154735.04</v>
      </c>
      <c r="S294" s="55" t="n">
        <f aca="false">R294/L294</f>
        <v>383.007524752475</v>
      </c>
      <c r="T294" s="56" t="n">
        <v>3235.856</v>
      </c>
      <c r="U294" s="6" t="n">
        <v>2023</v>
      </c>
    </row>
    <row r="295" s="2" customFormat="true" ht="12.75" hidden="false" customHeight="true" outlineLevel="0" collapsed="false">
      <c r="A295" s="6" t="n">
        <f aca="false">A294+1</f>
        <v>6</v>
      </c>
      <c r="B295" s="48" t="s">
        <v>531</v>
      </c>
      <c r="C295" s="6" t="s">
        <v>532</v>
      </c>
      <c r="D295" s="6" t="s">
        <v>137</v>
      </c>
      <c r="E295" s="6" t="s">
        <v>113</v>
      </c>
      <c r="F295" s="17"/>
      <c r="G295" s="6" t="s">
        <v>63</v>
      </c>
      <c r="H295" s="48" t="s">
        <v>471</v>
      </c>
      <c r="I295" s="6" t="n">
        <v>2</v>
      </c>
      <c r="J295" s="49" t="n">
        <v>1</v>
      </c>
      <c r="K295" s="15" t="n">
        <v>367.31</v>
      </c>
      <c r="L295" s="15" t="n">
        <v>335.91</v>
      </c>
      <c r="M295" s="15" t="n">
        <v>335.91</v>
      </c>
      <c r="N295" s="6" t="n">
        <v>8</v>
      </c>
      <c r="O295" s="15" t="n">
        <f aca="false">'Раздел 2'!C295</f>
        <v>130022.51</v>
      </c>
      <c r="P295" s="15" t="n">
        <v>0</v>
      </c>
      <c r="Q295" s="15" t="n">
        <v>0</v>
      </c>
      <c r="R295" s="15" t="n">
        <f aca="false">O295</f>
        <v>130022.51</v>
      </c>
      <c r="S295" s="55" t="n">
        <f aca="false">R295/L295</f>
        <v>387.075436872972</v>
      </c>
      <c r="T295" s="56" t="n">
        <v>5039.042</v>
      </c>
      <c r="U295" s="6" t="n">
        <v>2023</v>
      </c>
    </row>
    <row r="296" s="2" customFormat="true" ht="12.75" hidden="false" customHeight="true" outlineLevel="0" collapsed="false">
      <c r="A296" s="6" t="n">
        <f aca="false">A295+1</f>
        <v>7</v>
      </c>
      <c r="B296" s="48" t="s">
        <v>533</v>
      </c>
      <c r="C296" s="6" t="s">
        <v>534</v>
      </c>
      <c r="D296" s="6" t="s">
        <v>137</v>
      </c>
      <c r="E296" s="6" t="s">
        <v>84</v>
      </c>
      <c r="F296" s="17"/>
      <c r="G296" s="6" t="s">
        <v>63</v>
      </c>
      <c r="H296" s="48" t="s">
        <v>471</v>
      </c>
      <c r="I296" s="6" t="n">
        <v>2</v>
      </c>
      <c r="J296" s="49" t="n">
        <v>1</v>
      </c>
      <c r="K296" s="15" t="n">
        <v>507.6</v>
      </c>
      <c r="L296" s="15" t="n">
        <v>436</v>
      </c>
      <c r="M296" s="15" t="n">
        <v>382.9</v>
      </c>
      <c r="N296" s="6" t="n">
        <v>8</v>
      </c>
      <c r="O296" s="15" t="n">
        <f aca="false">'Раздел 2'!C296</f>
        <v>173595.42</v>
      </c>
      <c r="P296" s="15" t="n">
        <v>0</v>
      </c>
      <c r="Q296" s="15" t="n">
        <v>0</v>
      </c>
      <c r="R296" s="15" t="n">
        <f aca="false">O296</f>
        <v>173595.42</v>
      </c>
      <c r="S296" s="55" t="n">
        <f aca="false">R296/L296</f>
        <v>398.154633027523</v>
      </c>
      <c r="T296" s="56" t="n">
        <v>5039.042</v>
      </c>
      <c r="U296" s="6" t="n">
        <v>2023</v>
      </c>
    </row>
    <row r="297" s="2" customFormat="true" ht="12.75" hidden="false" customHeight="true" outlineLevel="0" collapsed="false">
      <c r="A297" s="6" t="n">
        <f aca="false">A296+1</f>
        <v>8</v>
      </c>
      <c r="B297" s="48" t="s">
        <v>535</v>
      </c>
      <c r="C297" s="6" t="s">
        <v>536</v>
      </c>
      <c r="D297" s="6" t="s">
        <v>137</v>
      </c>
      <c r="E297" s="6" t="s">
        <v>537</v>
      </c>
      <c r="F297" s="17"/>
      <c r="G297" s="6" t="s">
        <v>63</v>
      </c>
      <c r="H297" s="48" t="s">
        <v>471</v>
      </c>
      <c r="I297" s="6" t="n">
        <v>2</v>
      </c>
      <c r="J297" s="49" t="n">
        <v>1</v>
      </c>
      <c r="K297" s="15" t="n">
        <v>624.3</v>
      </c>
      <c r="L297" s="15" t="n">
        <v>554</v>
      </c>
      <c r="M297" s="15" t="n">
        <v>485.9</v>
      </c>
      <c r="N297" s="6" t="n">
        <v>8</v>
      </c>
      <c r="O297" s="15" t="n">
        <f aca="false">'Раздел 2'!C297</f>
        <v>161073.73</v>
      </c>
      <c r="P297" s="15" t="n">
        <v>0</v>
      </c>
      <c r="Q297" s="15" t="n">
        <v>0</v>
      </c>
      <c r="R297" s="15" t="n">
        <f aca="false">O297</f>
        <v>161073.73</v>
      </c>
      <c r="S297" s="55" t="n">
        <f aca="false">R297/L297</f>
        <v>290.746805054152</v>
      </c>
      <c r="T297" s="56" t="n">
        <v>5039.042</v>
      </c>
      <c r="U297" s="6" t="n">
        <v>2023</v>
      </c>
    </row>
    <row r="298" s="2" customFormat="true" ht="12.75" hidden="false" customHeight="true" outlineLevel="0" collapsed="false">
      <c r="A298" s="6" t="n">
        <f aca="false">A297+1</f>
        <v>9</v>
      </c>
      <c r="B298" s="48" t="s">
        <v>538</v>
      </c>
      <c r="C298" s="6" t="s">
        <v>539</v>
      </c>
      <c r="D298" s="6" t="s">
        <v>137</v>
      </c>
      <c r="E298" s="6" t="s">
        <v>182</v>
      </c>
      <c r="F298" s="17"/>
      <c r="G298" s="6" t="s">
        <v>63</v>
      </c>
      <c r="H298" s="48" t="s">
        <v>471</v>
      </c>
      <c r="I298" s="6" t="n">
        <v>2</v>
      </c>
      <c r="J298" s="49" t="n">
        <v>1</v>
      </c>
      <c r="K298" s="15" t="n">
        <v>454.2</v>
      </c>
      <c r="L298" s="15" t="n">
        <v>409</v>
      </c>
      <c r="M298" s="15" t="n">
        <v>206.3</v>
      </c>
      <c r="N298" s="6" t="n">
        <v>8</v>
      </c>
      <c r="O298" s="15" t="n">
        <f aca="false">'Раздел 2'!C298</f>
        <v>171654.35</v>
      </c>
      <c r="P298" s="15" t="n">
        <v>0</v>
      </c>
      <c r="Q298" s="15" t="n">
        <v>0</v>
      </c>
      <c r="R298" s="15" t="n">
        <f aca="false">O298</f>
        <v>171654.35</v>
      </c>
      <c r="S298" s="55" t="n">
        <f aca="false">R298/L298</f>
        <v>419.692787286064</v>
      </c>
      <c r="T298" s="56" t="n">
        <v>3235.856</v>
      </c>
      <c r="U298" s="6" t="n">
        <v>2023</v>
      </c>
    </row>
    <row r="299" s="2" customFormat="true" ht="12.75" hidden="false" customHeight="true" outlineLevel="0" collapsed="false">
      <c r="A299" s="6" t="n">
        <f aca="false">A298+1</f>
        <v>10</v>
      </c>
      <c r="B299" s="48" t="s">
        <v>540</v>
      </c>
      <c r="C299" s="6" t="s">
        <v>541</v>
      </c>
      <c r="D299" s="6" t="s">
        <v>137</v>
      </c>
      <c r="E299" s="6" t="s">
        <v>89</v>
      </c>
      <c r="F299" s="108"/>
      <c r="G299" s="6" t="s">
        <v>63</v>
      </c>
      <c r="H299" s="48" t="s">
        <v>471</v>
      </c>
      <c r="I299" s="6" t="n">
        <v>2</v>
      </c>
      <c r="J299" s="49" t="n">
        <v>2</v>
      </c>
      <c r="K299" s="15" t="n">
        <v>358.3</v>
      </c>
      <c r="L299" s="15" t="n">
        <v>327.3</v>
      </c>
      <c r="M299" s="15" t="n">
        <v>250.9</v>
      </c>
      <c r="N299" s="6" t="n">
        <v>8</v>
      </c>
      <c r="O299" s="15" t="n">
        <f aca="false">'Раздел 2'!C299</f>
        <v>119571.62</v>
      </c>
      <c r="P299" s="15" t="n">
        <v>0</v>
      </c>
      <c r="Q299" s="15" t="n">
        <v>0</v>
      </c>
      <c r="R299" s="15" t="n">
        <f aca="false">O299</f>
        <v>119571.62</v>
      </c>
      <c r="S299" s="55" t="n">
        <f aca="false">R299/L299</f>
        <v>365.327283837458</v>
      </c>
      <c r="T299" s="56" t="n">
        <v>3235.856</v>
      </c>
      <c r="U299" s="6" t="n">
        <v>2023</v>
      </c>
    </row>
    <row r="300" s="2" customFormat="true" ht="12.75" hidden="false" customHeight="true" outlineLevel="0" collapsed="false">
      <c r="A300" s="6" t="n">
        <f aca="false">A299+1</f>
        <v>11</v>
      </c>
      <c r="B300" s="48" t="s">
        <v>542</v>
      </c>
      <c r="C300" s="6" t="s">
        <v>543</v>
      </c>
      <c r="D300" s="6" t="s">
        <v>137</v>
      </c>
      <c r="E300" s="6" t="s">
        <v>108</v>
      </c>
      <c r="F300" s="17"/>
      <c r="G300" s="6" t="s">
        <v>63</v>
      </c>
      <c r="H300" s="48" t="s">
        <v>471</v>
      </c>
      <c r="I300" s="6" t="n">
        <v>2</v>
      </c>
      <c r="J300" s="49" t="n">
        <v>2</v>
      </c>
      <c r="K300" s="15" t="n">
        <v>345</v>
      </c>
      <c r="L300" s="15" t="n">
        <v>318</v>
      </c>
      <c r="M300" s="15" t="n">
        <v>242.7</v>
      </c>
      <c r="N300" s="6" t="n">
        <v>8</v>
      </c>
      <c r="O300" s="15" t="n">
        <f aca="false">'Раздел 2'!C300</f>
        <v>117156.03</v>
      </c>
      <c r="P300" s="15" t="n">
        <v>0</v>
      </c>
      <c r="Q300" s="15" t="n">
        <v>0</v>
      </c>
      <c r="R300" s="15" t="n">
        <f aca="false">O300</f>
        <v>117156.03</v>
      </c>
      <c r="S300" s="55" t="n">
        <f aca="false">R300/L300</f>
        <v>368.415188679245</v>
      </c>
      <c r="T300" s="56" t="n">
        <v>3235.856</v>
      </c>
      <c r="U300" s="6" t="n">
        <v>2023</v>
      </c>
    </row>
    <row r="301" s="2" customFormat="true" ht="12.75" hidden="false" customHeight="true" outlineLevel="0" collapsed="false">
      <c r="A301" s="6" t="n">
        <f aca="false">A300+1</f>
        <v>12</v>
      </c>
      <c r="B301" s="48" t="s">
        <v>544</v>
      </c>
      <c r="C301" s="6" t="s">
        <v>545</v>
      </c>
      <c r="D301" s="6" t="s">
        <v>137</v>
      </c>
      <c r="E301" s="6" t="s">
        <v>105</v>
      </c>
      <c r="F301" s="108"/>
      <c r="G301" s="6" t="s">
        <v>63</v>
      </c>
      <c r="H301" s="48" t="s">
        <v>471</v>
      </c>
      <c r="I301" s="6" t="n">
        <v>2</v>
      </c>
      <c r="J301" s="49" t="n">
        <v>2</v>
      </c>
      <c r="K301" s="15" t="n">
        <v>356.5</v>
      </c>
      <c r="L301" s="15" t="n">
        <v>323.5</v>
      </c>
      <c r="M301" s="15" t="n">
        <v>199.9</v>
      </c>
      <c r="N301" s="6" t="n">
        <v>8</v>
      </c>
      <c r="O301" s="15" t="n">
        <f aca="false">'Раздел 2'!C301</f>
        <v>121584.61</v>
      </c>
      <c r="P301" s="15" t="n">
        <v>0</v>
      </c>
      <c r="Q301" s="15" t="n">
        <v>0</v>
      </c>
      <c r="R301" s="15" t="n">
        <f aca="false">O301</f>
        <v>121584.61</v>
      </c>
      <c r="S301" s="55" t="n">
        <f aca="false">R301/L301</f>
        <v>375.84114374034</v>
      </c>
      <c r="T301" s="56" t="n">
        <v>3235.856</v>
      </c>
      <c r="U301" s="6" t="n">
        <v>2023</v>
      </c>
    </row>
    <row r="302" s="2" customFormat="true" ht="12.75" hidden="false" customHeight="true" outlineLevel="0" collapsed="false">
      <c r="A302" s="6" t="n">
        <f aca="false">A301+1</f>
        <v>13</v>
      </c>
      <c r="B302" s="48" t="s">
        <v>546</v>
      </c>
      <c r="C302" s="6" t="s">
        <v>545</v>
      </c>
      <c r="D302" s="6" t="s">
        <v>137</v>
      </c>
      <c r="E302" s="6" t="s">
        <v>105</v>
      </c>
      <c r="F302" s="17"/>
      <c r="G302" s="6" t="s">
        <v>63</v>
      </c>
      <c r="H302" s="54" t="s">
        <v>64</v>
      </c>
      <c r="I302" s="6" t="n">
        <v>3</v>
      </c>
      <c r="J302" s="49" t="n">
        <v>3</v>
      </c>
      <c r="K302" s="15" t="n">
        <v>1727.1</v>
      </c>
      <c r="L302" s="15" t="n">
        <v>1620.1</v>
      </c>
      <c r="M302" s="15" t="n">
        <v>1360.13</v>
      </c>
      <c r="N302" s="6" t="n">
        <v>38</v>
      </c>
      <c r="O302" s="15" t="n">
        <f aca="false">'Раздел 2'!C302</f>
        <v>599015.29</v>
      </c>
      <c r="P302" s="15" t="n">
        <v>0</v>
      </c>
      <c r="Q302" s="15" t="n">
        <v>0</v>
      </c>
      <c r="R302" s="15" t="n">
        <f aca="false">O302</f>
        <v>599015.29</v>
      </c>
      <c r="S302" s="55" t="n">
        <f aca="false">R302/L302</f>
        <v>369.739701253009</v>
      </c>
      <c r="T302" s="56" t="n">
        <v>3937.388</v>
      </c>
      <c r="U302" s="6" t="n">
        <v>2023</v>
      </c>
    </row>
    <row r="303" s="2" customFormat="true" ht="12.75" hidden="false" customHeight="true" outlineLevel="0" collapsed="false">
      <c r="A303" s="6" t="n">
        <f aca="false">A302+1</f>
        <v>14</v>
      </c>
      <c r="B303" s="48" t="s">
        <v>547</v>
      </c>
      <c r="C303" s="6" t="s">
        <v>548</v>
      </c>
      <c r="D303" s="6" t="s">
        <v>137</v>
      </c>
      <c r="E303" s="6" t="s">
        <v>167</v>
      </c>
      <c r="F303" s="17"/>
      <c r="G303" s="6" t="s">
        <v>63</v>
      </c>
      <c r="H303" s="48" t="s">
        <v>471</v>
      </c>
      <c r="I303" s="6" t="n">
        <v>2</v>
      </c>
      <c r="J303" s="49" t="n">
        <v>1</v>
      </c>
      <c r="K303" s="15" t="n">
        <v>354.1</v>
      </c>
      <c r="L303" s="15" t="n">
        <v>319.28</v>
      </c>
      <c r="M303" s="15" t="n">
        <v>132.38</v>
      </c>
      <c r="N303" s="6" t="n">
        <v>13</v>
      </c>
      <c r="O303" s="15" t="n">
        <f aca="false">'Раздел 2'!C303</f>
        <v>62871.87</v>
      </c>
      <c r="P303" s="15" t="n">
        <v>0</v>
      </c>
      <c r="Q303" s="15" t="n">
        <v>0</v>
      </c>
      <c r="R303" s="15" t="n">
        <f aca="false">O303</f>
        <v>62871.87</v>
      </c>
      <c r="S303" s="55" t="n">
        <f aca="false">R303/L303</f>
        <v>196.917658481584</v>
      </c>
      <c r="T303" s="56" t="n">
        <v>5039.042</v>
      </c>
      <c r="U303" s="6" t="n">
        <v>2023</v>
      </c>
    </row>
    <row r="304" s="2" customFormat="true" ht="12.75" hidden="false" customHeight="true" outlineLevel="0" collapsed="false">
      <c r="A304" s="6" t="n">
        <v>15</v>
      </c>
      <c r="B304" s="48" t="s">
        <v>549</v>
      </c>
      <c r="C304" s="6" t="s">
        <v>550</v>
      </c>
      <c r="D304" s="6" t="s">
        <v>551</v>
      </c>
      <c r="E304" s="6" t="n">
        <v>1935</v>
      </c>
      <c r="F304" s="17"/>
      <c r="G304" s="6" t="s">
        <v>63</v>
      </c>
      <c r="H304" s="54" t="s">
        <v>64</v>
      </c>
      <c r="I304" s="6" t="n">
        <v>4</v>
      </c>
      <c r="J304" s="49" t="n">
        <v>3</v>
      </c>
      <c r="K304" s="15" t="n">
        <v>2548</v>
      </c>
      <c r="L304" s="15" t="n">
        <v>2344</v>
      </c>
      <c r="M304" s="15" t="n">
        <v>0</v>
      </c>
      <c r="N304" s="6" t="n">
        <v>33</v>
      </c>
      <c r="O304" s="15" t="n">
        <f aca="false">'Раздел 2'!C304</f>
        <v>479160.17</v>
      </c>
      <c r="P304" s="15" t="n">
        <v>0</v>
      </c>
      <c r="Q304" s="15" t="n">
        <v>0</v>
      </c>
      <c r="R304" s="15" t="n">
        <f aca="false">O304</f>
        <v>479160.17</v>
      </c>
      <c r="S304" s="55" t="n">
        <f aca="false">R304/L304</f>
        <v>204.41986774744</v>
      </c>
      <c r="T304" s="56" t="n">
        <v>12882.22</v>
      </c>
      <c r="U304" s="6" t="n">
        <v>2023</v>
      </c>
    </row>
    <row r="305" s="36" customFormat="true" ht="12.75" hidden="false" customHeight="true" outlineLevel="0" collapsed="false">
      <c r="A305" s="28" t="s">
        <v>552</v>
      </c>
      <c r="B305" s="28"/>
      <c r="C305" s="30"/>
      <c r="D305" s="30"/>
      <c r="E305" s="30" t="n">
        <v>15</v>
      </c>
      <c r="F305" s="30"/>
      <c r="G305" s="30"/>
      <c r="H305" s="28"/>
      <c r="I305" s="30"/>
      <c r="J305" s="31"/>
      <c r="K305" s="33" t="n">
        <f aca="false">SUM(K290:K304)</f>
        <v>11157.24</v>
      </c>
      <c r="L305" s="33" t="n">
        <f aca="false">SUM(L290:L304)</f>
        <v>10138.12</v>
      </c>
      <c r="M305" s="33" t="n">
        <f aca="false">SUM(M290:M304)</f>
        <v>5666.74</v>
      </c>
      <c r="N305" s="33" t="n">
        <f aca="false">SUM(N290:N304)</f>
        <v>211</v>
      </c>
      <c r="O305" s="33" t="n">
        <f aca="false">SUM(O290:O304)</f>
        <v>3801752.59</v>
      </c>
      <c r="P305" s="33" t="n">
        <f aca="false">SUM(P290:P304)</f>
        <v>0</v>
      </c>
      <c r="Q305" s="33" t="n">
        <f aca="false">SUM(Q290:Q304)</f>
        <v>0</v>
      </c>
      <c r="R305" s="33" t="n">
        <f aca="false">SUM(R290:R304)</f>
        <v>3801752.59</v>
      </c>
      <c r="S305" s="64"/>
      <c r="T305" s="88"/>
      <c r="U305" s="30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</row>
    <row r="306" s="2" customFormat="true" ht="12.75" hidden="false" customHeight="true" outlineLevel="0" collapsed="false">
      <c r="A306" s="6" t="n">
        <v>1</v>
      </c>
      <c r="B306" s="48" t="s">
        <v>525</v>
      </c>
      <c r="C306" s="6" t="s">
        <v>526</v>
      </c>
      <c r="D306" s="6" t="s">
        <v>137</v>
      </c>
      <c r="E306" s="6" t="s">
        <v>108</v>
      </c>
      <c r="F306" s="17"/>
      <c r="G306" s="6" t="s">
        <v>63</v>
      </c>
      <c r="H306" s="48" t="s">
        <v>69</v>
      </c>
      <c r="I306" s="6" t="n">
        <v>4</v>
      </c>
      <c r="J306" s="49" t="n">
        <v>2</v>
      </c>
      <c r="K306" s="15" t="n">
        <v>1287.2</v>
      </c>
      <c r="L306" s="15" t="n">
        <v>1286.5</v>
      </c>
      <c r="M306" s="15" t="n">
        <v>1242.8</v>
      </c>
      <c r="N306" s="49" t="n">
        <v>29</v>
      </c>
      <c r="O306" s="15" t="n">
        <f aca="false">'Раздел 2'!C306</f>
        <v>6355657.5</v>
      </c>
      <c r="P306" s="15" t="n">
        <v>0</v>
      </c>
      <c r="Q306" s="15" t="n">
        <v>0</v>
      </c>
      <c r="R306" s="15" t="n">
        <f aca="false">O306</f>
        <v>6355657.5</v>
      </c>
      <c r="S306" s="55" t="n">
        <f aca="false">R306/L306</f>
        <v>4940.2701127089</v>
      </c>
      <c r="T306" s="56" t="n">
        <v>35854.51</v>
      </c>
      <c r="U306" s="6" t="n">
        <v>2024</v>
      </c>
    </row>
    <row r="307" s="2" customFormat="true" ht="12.75" hidden="false" customHeight="true" outlineLevel="0" collapsed="false">
      <c r="A307" s="6" t="n">
        <v>2</v>
      </c>
      <c r="B307" s="48" t="s">
        <v>553</v>
      </c>
      <c r="C307" s="6" t="s">
        <v>554</v>
      </c>
      <c r="D307" s="6" t="s">
        <v>161</v>
      </c>
      <c r="E307" s="6" t="s">
        <v>555</v>
      </c>
      <c r="F307" s="17"/>
      <c r="G307" s="6" t="s">
        <v>63</v>
      </c>
      <c r="H307" s="48" t="s">
        <v>556</v>
      </c>
      <c r="I307" s="6" t="n">
        <v>5</v>
      </c>
      <c r="J307" s="49" t="n">
        <v>4</v>
      </c>
      <c r="K307" s="15" t="n">
        <v>4222</v>
      </c>
      <c r="L307" s="15" t="n">
        <v>3893.1</v>
      </c>
      <c r="M307" s="15" t="n">
        <v>2579.2</v>
      </c>
      <c r="N307" s="49" t="n">
        <v>57</v>
      </c>
      <c r="O307" s="15" t="n">
        <f aca="false">'Раздел 2'!C307</f>
        <v>597106.38</v>
      </c>
      <c r="P307" s="15" t="n">
        <v>0</v>
      </c>
      <c r="Q307" s="15" t="n">
        <v>0</v>
      </c>
      <c r="R307" s="15" t="n">
        <f aca="false">O307</f>
        <v>597106.38</v>
      </c>
      <c r="S307" s="55" t="n">
        <f aca="false">R307/L307</f>
        <v>153.375556754258</v>
      </c>
      <c r="T307" s="56" t="n">
        <v>3339.948</v>
      </c>
      <c r="U307" s="6" t="n">
        <v>2024</v>
      </c>
    </row>
    <row r="308" s="2" customFormat="true" ht="12.75" hidden="false" customHeight="true" outlineLevel="0" collapsed="false">
      <c r="A308" s="6" t="n">
        <v>3</v>
      </c>
      <c r="B308" s="82" t="s">
        <v>496</v>
      </c>
      <c r="C308" s="6" t="s">
        <v>497</v>
      </c>
      <c r="D308" s="6" t="s">
        <v>72</v>
      </c>
      <c r="E308" s="6" t="s">
        <v>498</v>
      </c>
      <c r="F308" s="17"/>
      <c r="G308" s="6" t="s">
        <v>63</v>
      </c>
      <c r="H308" s="48" t="s">
        <v>556</v>
      </c>
      <c r="I308" s="6" t="n">
        <v>5</v>
      </c>
      <c r="J308" s="49" t="n">
        <v>2</v>
      </c>
      <c r="K308" s="15" t="n">
        <v>4480.3</v>
      </c>
      <c r="L308" s="15" t="n">
        <v>4350.1</v>
      </c>
      <c r="M308" s="15" t="n">
        <v>2525.09</v>
      </c>
      <c r="N308" s="6" t="n">
        <v>113</v>
      </c>
      <c r="O308" s="15" t="n">
        <f aca="false">'Раздел 2'!C308</f>
        <v>10857661.4</v>
      </c>
      <c r="P308" s="15" t="n">
        <v>0</v>
      </c>
      <c r="Q308" s="15" t="n">
        <v>0</v>
      </c>
      <c r="R308" s="15" t="n">
        <f aca="false">O308</f>
        <v>10857661.4</v>
      </c>
      <c r="S308" s="55" t="n">
        <f aca="false">R308/L308</f>
        <v>2495.95673662674</v>
      </c>
      <c r="T308" s="56" t="n">
        <v>3337.604</v>
      </c>
      <c r="U308" s="6" t="n">
        <v>2024</v>
      </c>
    </row>
    <row r="309" s="2" customFormat="true" ht="12.75" hidden="false" customHeight="true" outlineLevel="0" collapsed="false">
      <c r="A309" s="6" t="n">
        <v>4</v>
      </c>
      <c r="B309" s="82" t="s">
        <v>527</v>
      </c>
      <c r="C309" s="6" t="s">
        <v>528</v>
      </c>
      <c r="D309" s="6" t="s">
        <v>137</v>
      </c>
      <c r="E309" s="6" t="s">
        <v>182</v>
      </c>
      <c r="F309" s="17"/>
      <c r="G309" s="6" t="s">
        <v>63</v>
      </c>
      <c r="H309" s="48" t="s">
        <v>556</v>
      </c>
      <c r="I309" s="6" t="n">
        <v>3</v>
      </c>
      <c r="J309" s="49" t="n">
        <v>2</v>
      </c>
      <c r="K309" s="15" t="n">
        <v>920.83</v>
      </c>
      <c r="L309" s="15" t="n">
        <v>745.23</v>
      </c>
      <c r="M309" s="15" t="n">
        <v>0</v>
      </c>
      <c r="N309" s="6" t="n">
        <v>18</v>
      </c>
      <c r="O309" s="15" t="n">
        <f aca="false">'Раздел 2'!C309</f>
        <v>6387022.11</v>
      </c>
      <c r="P309" s="15" t="n">
        <v>0</v>
      </c>
      <c r="Q309" s="15" t="n">
        <v>0</v>
      </c>
      <c r="R309" s="15" t="n">
        <f aca="false">O309</f>
        <v>6387022.11</v>
      </c>
      <c r="S309" s="55" t="n">
        <f aca="false">R309/L309</f>
        <v>8570.53810233082</v>
      </c>
      <c r="T309" s="56" t="n">
        <v>3937.388</v>
      </c>
      <c r="U309" s="6" t="n">
        <v>2024</v>
      </c>
    </row>
    <row r="310" s="2" customFormat="true" ht="12.75" hidden="false" customHeight="true" outlineLevel="0" collapsed="false">
      <c r="A310" s="6" t="n">
        <v>5</v>
      </c>
      <c r="B310" s="82" t="s">
        <v>546</v>
      </c>
      <c r="C310" s="6" t="s">
        <v>545</v>
      </c>
      <c r="D310" s="6" t="s">
        <v>137</v>
      </c>
      <c r="E310" s="6" t="s">
        <v>105</v>
      </c>
      <c r="F310" s="17"/>
      <c r="G310" s="6" t="s">
        <v>63</v>
      </c>
      <c r="H310" s="48" t="s">
        <v>556</v>
      </c>
      <c r="I310" s="6" t="n">
        <v>3</v>
      </c>
      <c r="J310" s="49" t="n">
        <v>3</v>
      </c>
      <c r="K310" s="15" t="n">
        <v>1727.1</v>
      </c>
      <c r="L310" s="15" t="n">
        <v>1620.1</v>
      </c>
      <c r="M310" s="15" t="n">
        <v>1360.13</v>
      </c>
      <c r="N310" s="6" t="n">
        <v>38</v>
      </c>
      <c r="O310" s="15" t="n">
        <f aca="false">'Раздел 2'!C310</f>
        <v>7944153.69</v>
      </c>
      <c r="P310" s="15" t="n">
        <v>0</v>
      </c>
      <c r="Q310" s="15" t="n">
        <v>0</v>
      </c>
      <c r="R310" s="15" t="n">
        <f aca="false">O310</f>
        <v>7944153.69</v>
      </c>
      <c r="S310" s="55" t="n">
        <f aca="false">R310/L310</f>
        <v>4903.49588914265</v>
      </c>
      <c r="T310" s="56" t="n">
        <v>3937.388</v>
      </c>
      <c r="U310" s="6" t="n">
        <v>2024</v>
      </c>
    </row>
    <row r="311" s="36" customFormat="true" ht="12.75" hidden="false" customHeight="true" outlineLevel="0" collapsed="false">
      <c r="A311" s="28" t="s">
        <v>557</v>
      </c>
      <c r="B311" s="28"/>
      <c r="C311" s="28"/>
      <c r="D311" s="28"/>
      <c r="E311" s="30" t="n">
        <v>5</v>
      </c>
      <c r="F311" s="30"/>
      <c r="G311" s="30"/>
      <c r="H311" s="28"/>
      <c r="I311" s="30"/>
      <c r="J311" s="31"/>
      <c r="K311" s="33" t="n">
        <f aca="false">SUM(K306:K310)</f>
        <v>12637.43</v>
      </c>
      <c r="L311" s="33" t="n">
        <f aca="false">SUM(L306:L310)</f>
        <v>11895.03</v>
      </c>
      <c r="M311" s="33" t="n">
        <f aca="false">SUM(M306:M310)</f>
        <v>7707.22</v>
      </c>
      <c r="N311" s="33" t="n">
        <f aca="false">SUM(N306:N310)</f>
        <v>255</v>
      </c>
      <c r="O311" s="33" t="n">
        <f aca="false">SUM(O306:O310)</f>
        <v>32141601.08</v>
      </c>
      <c r="P311" s="33" t="n">
        <f aca="false">SUM(P306:P310)</f>
        <v>0</v>
      </c>
      <c r="Q311" s="33" t="n">
        <f aca="false">SUM(Q306:Q310)</f>
        <v>0</v>
      </c>
      <c r="R311" s="33" t="n">
        <f aca="false">SUM(R306:R310)</f>
        <v>32141601.08</v>
      </c>
      <c r="S311" s="64"/>
      <c r="T311" s="88"/>
      <c r="U311" s="30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</row>
    <row r="312" s="86" customFormat="true" ht="13.35" hidden="false" customHeight="true" outlineLevel="0" collapsed="false">
      <c r="A312" s="21" t="s">
        <v>558</v>
      </c>
      <c r="B312" s="21"/>
      <c r="C312" s="21"/>
      <c r="D312" s="21"/>
      <c r="E312" s="90" t="n">
        <f aca="false">E311+E305+E289</f>
        <v>32</v>
      </c>
      <c r="F312" s="90"/>
      <c r="G312" s="90"/>
      <c r="H312" s="90"/>
      <c r="I312" s="90"/>
      <c r="J312" s="90"/>
      <c r="K312" s="91" t="n">
        <f aca="false">K311+K305+K289</f>
        <v>35222.57</v>
      </c>
      <c r="L312" s="91" t="n">
        <f aca="false">L311+L305+L289</f>
        <v>32757.65</v>
      </c>
      <c r="M312" s="90" t="n">
        <f aca="false">M311+M305+M289</f>
        <v>21224.97</v>
      </c>
      <c r="N312" s="90" t="n">
        <f aca="false">N311+N305+N289</f>
        <v>706</v>
      </c>
      <c r="O312" s="91" t="n">
        <f aca="false">O289+O305+O311</f>
        <v>78937723.33</v>
      </c>
      <c r="P312" s="90"/>
      <c r="Q312" s="90"/>
      <c r="R312" s="91" t="n">
        <f aca="false">R311+R305+R289</f>
        <v>78937723.33</v>
      </c>
      <c r="S312" s="25"/>
      <c r="T312" s="85"/>
      <c r="U312" s="23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</row>
    <row r="313" s="2" customFormat="true" ht="13.35" hidden="false" customHeight="true" outlineLevel="0" collapsed="false">
      <c r="A313" s="6"/>
      <c r="B313" s="46" t="s">
        <v>559</v>
      </c>
      <c r="C313" s="46"/>
      <c r="D313" s="46"/>
      <c r="E313" s="47"/>
      <c r="F313" s="6"/>
      <c r="G313" s="6"/>
      <c r="H313" s="48"/>
      <c r="I313" s="6"/>
      <c r="J313" s="49"/>
      <c r="K313" s="15"/>
      <c r="L313" s="15"/>
      <c r="M313" s="6"/>
      <c r="N313" s="49"/>
      <c r="O313" s="15"/>
      <c r="P313" s="15"/>
      <c r="Q313" s="15"/>
      <c r="R313" s="50"/>
      <c r="S313" s="55"/>
      <c r="T313" s="87"/>
      <c r="U313" s="6"/>
    </row>
    <row r="314" s="36" customFormat="true" ht="12.75" hidden="false" customHeight="true" outlineLevel="0" collapsed="false">
      <c r="A314" s="28" t="s">
        <v>560</v>
      </c>
      <c r="B314" s="28"/>
      <c r="C314" s="28"/>
      <c r="D314" s="28"/>
      <c r="E314" s="30" t="n">
        <v>0</v>
      </c>
      <c r="F314" s="30"/>
      <c r="G314" s="30"/>
      <c r="H314" s="28"/>
      <c r="I314" s="30"/>
      <c r="J314" s="31"/>
      <c r="K314" s="33" t="n">
        <v>0</v>
      </c>
      <c r="L314" s="33" t="n">
        <v>0</v>
      </c>
      <c r="M314" s="33" t="n">
        <v>0</v>
      </c>
      <c r="N314" s="33" t="n">
        <v>0</v>
      </c>
      <c r="O314" s="33" t="n">
        <v>0</v>
      </c>
      <c r="P314" s="33" t="n">
        <v>0</v>
      </c>
      <c r="Q314" s="33" t="n">
        <v>0</v>
      </c>
      <c r="R314" s="33" t="n">
        <v>0</v>
      </c>
      <c r="S314" s="64"/>
      <c r="T314" s="88"/>
      <c r="U314" s="30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</row>
    <row r="315" s="2" customFormat="true" ht="12.75" hidden="false" customHeight="true" outlineLevel="0" collapsed="false">
      <c r="A315" s="6" t="n">
        <v>1</v>
      </c>
      <c r="B315" s="48" t="s">
        <v>561</v>
      </c>
      <c r="C315" s="6" t="s">
        <v>562</v>
      </c>
      <c r="D315" s="6" t="s">
        <v>137</v>
      </c>
      <c r="E315" s="6" t="s">
        <v>498</v>
      </c>
      <c r="F315" s="6"/>
      <c r="G315" s="6" t="s">
        <v>63</v>
      </c>
      <c r="H315" s="48" t="s">
        <v>69</v>
      </c>
      <c r="I315" s="6" t="n">
        <v>2</v>
      </c>
      <c r="J315" s="49" t="n">
        <v>1</v>
      </c>
      <c r="K315" s="15" t="n">
        <v>321.3</v>
      </c>
      <c r="L315" s="15" t="n">
        <v>305.2</v>
      </c>
      <c r="M315" s="15" t="n">
        <v>36.7</v>
      </c>
      <c r="N315" s="6" t="n">
        <v>15</v>
      </c>
      <c r="O315" s="15" t="n">
        <f aca="false">'Раздел 2'!C315</f>
        <v>123842.036816467</v>
      </c>
      <c r="P315" s="15" t="n">
        <v>0</v>
      </c>
      <c r="Q315" s="15" t="n">
        <v>0</v>
      </c>
      <c r="R315" s="15" t="n">
        <v>227149.01</v>
      </c>
      <c r="S315" s="55" t="n">
        <f aca="false">R315/L315</f>
        <v>744.262811271298</v>
      </c>
      <c r="T315" s="56" t="n">
        <v>3937.388</v>
      </c>
      <c r="U315" s="6" t="n">
        <v>2023</v>
      </c>
    </row>
    <row r="316" s="36" customFormat="true" ht="12.75" hidden="false" customHeight="true" outlineLevel="0" collapsed="false">
      <c r="A316" s="28" t="s">
        <v>563</v>
      </c>
      <c r="B316" s="28"/>
      <c r="C316" s="73"/>
      <c r="D316" s="73"/>
      <c r="E316" s="30" t="n">
        <v>1</v>
      </c>
      <c r="F316" s="30"/>
      <c r="G316" s="30"/>
      <c r="H316" s="93"/>
      <c r="I316" s="30"/>
      <c r="J316" s="31"/>
      <c r="K316" s="33" t="n">
        <f aca="false">SUM(K315)</f>
        <v>321.3</v>
      </c>
      <c r="L316" s="33" t="n">
        <f aca="false">SUM(L315)</f>
        <v>305.2</v>
      </c>
      <c r="M316" s="33" t="n">
        <f aca="false">SUM(M315)</f>
        <v>36.7</v>
      </c>
      <c r="N316" s="33" t="n">
        <f aca="false">SUM(N315)</f>
        <v>15</v>
      </c>
      <c r="O316" s="33" t="n">
        <f aca="false">SUM(O315)</f>
        <v>123842.036816467</v>
      </c>
      <c r="P316" s="33" t="n">
        <f aca="false">SUM(P315)</f>
        <v>0</v>
      </c>
      <c r="Q316" s="33" t="n">
        <f aca="false">SUM(Q315)</f>
        <v>0</v>
      </c>
      <c r="R316" s="33" t="n">
        <f aca="false">SUM(R315)</f>
        <v>227149.01</v>
      </c>
      <c r="S316" s="64"/>
      <c r="T316" s="88"/>
      <c r="U316" s="30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</row>
    <row r="317" s="2" customFormat="true" ht="12.75" hidden="false" customHeight="true" outlineLevel="0" collapsed="false">
      <c r="A317" s="6" t="n">
        <v>1</v>
      </c>
      <c r="B317" s="48" t="s">
        <v>564</v>
      </c>
      <c r="C317" s="6" t="s">
        <v>565</v>
      </c>
      <c r="D317" s="6" t="s">
        <v>161</v>
      </c>
      <c r="E317" s="6" t="s">
        <v>105</v>
      </c>
      <c r="F317" s="17"/>
      <c r="G317" s="6" t="s">
        <v>63</v>
      </c>
      <c r="H317" s="48" t="s">
        <v>174</v>
      </c>
      <c r="I317" s="6" t="n">
        <v>2</v>
      </c>
      <c r="J317" s="49" t="n">
        <v>2</v>
      </c>
      <c r="K317" s="15" t="n">
        <v>370.4</v>
      </c>
      <c r="L317" s="15" t="n">
        <v>335.1</v>
      </c>
      <c r="M317" s="15" t="n">
        <v>0</v>
      </c>
      <c r="N317" s="49" t="n">
        <v>16</v>
      </c>
      <c r="O317" s="15" t="n">
        <f aca="false">'Раздел 2'!C317</f>
        <v>77050.03</v>
      </c>
      <c r="P317" s="15" t="n">
        <v>0</v>
      </c>
      <c r="Q317" s="15" t="n">
        <v>0</v>
      </c>
      <c r="R317" s="15" t="n">
        <f aca="false">O317</f>
        <v>77050.03</v>
      </c>
      <c r="S317" s="55" t="n">
        <f aca="false">R317/L317</f>
        <v>229.931453297523</v>
      </c>
      <c r="T317" s="56" t="n">
        <v>5039.042</v>
      </c>
      <c r="U317" s="6" t="n">
        <v>2024</v>
      </c>
    </row>
    <row r="318" s="2" customFormat="true" ht="12.75" hidden="false" customHeight="true" outlineLevel="0" collapsed="false">
      <c r="A318" s="6" t="n">
        <v>2</v>
      </c>
      <c r="B318" s="48" t="s">
        <v>566</v>
      </c>
      <c r="C318" s="6" t="s">
        <v>567</v>
      </c>
      <c r="D318" s="6" t="s">
        <v>568</v>
      </c>
      <c r="E318" s="6" t="s">
        <v>569</v>
      </c>
      <c r="F318" s="17"/>
      <c r="G318" s="6" t="s">
        <v>63</v>
      </c>
      <c r="H318" s="54" t="s">
        <v>64</v>
      </c>
      <c r="I318" s="6" t="n">
        <v>2</v>
      </c>
      <c r="J318" s="49" t="n">
        <v>3</v>
      </c>
      <c r="K318" s="15" t="n">
        <v>1115.6</v>
      </c>
      <c r="L318" s="15" t="n">
        <v>851.8</v>
      </c>
      <c r="M318" s="15" t="n">
        <v>0</v>
      </c>
      <c r="N318" s="49" t="n">
        <v>25</v>
      </c>
      <c r="O318" s="15" t="n">
        <f aca="false">'Раздел 2'!C318</f>
        <v>32677.93</v>
      </c>
      <c r="P318" s="15" t="n">
        <v>0</v>
      </c>
      <c r="Q318" s="15" t="n">
        <v>0</v>
      </c>
      <c r="R318" s="15" t="n">
        <f aca="false">O318</f>
        <v>32677.93</v>
      </c>
      <c r="S318" s="55" t="n">
        <f aca="false">R318/L318</f>
        <v>38.3633834233388</v>
      </c>
      <c r="T318" s="56" t="n">
        <v>15709.98</v>
      </c>
      <c r="U318" s="6" t="n">
        <v>2024</v>
      </c>
    </row>
    <row r="319" s="2" customFormat="true" ht="12.75" hidden="false" customHeight="true" outlineLevel="0" collapsed="false">
      <c r="A319" s="6" t="n">
        <v>3</v>
      </c>
      <c r="B319" s="48" t="s">
        <v>570</v>
      </c>
      <c r="C319" s="6" t="s">
        <v>571</v>
      </c>
      <c r="D319" s="6" t="s">
        <v>568</v>
      </c>
      <c r="E319" s="6" t="s">
        <v>569</v>
      </c>
      <c r="F319" s="17"/>
      <c r="G319" s="6" t="s">
        <v>63</v>
      </c>
      <c r="H319" s="54" t="s">
        <v>64</v>
      </c>
      <c r="I319" s="6" t="n">
        <v>2</v>
      </c>
      <c r="J319" s="49" t="n">
        <v>3</v>
      </c>
      <c r="K319" s="15" t="n">
        <v>1085.24</v>
      </c>
      <c r="L319" s="15" t="n">
        <v>852.8</v>
      </c>
      <c r="M319" s="15" t="n">
        <v>0</v>
      </c>
      <c r="N319" s="49" t="n">
        <v>25</v>
      </c>
      <c r="O319" s="15" t="n">
        <f aca="false">'Раздел 2'!C319</f>
        <v>32677.93</v>
      </c>
      <c r="P319" s="15" t="n">
        <v>0</v>
      </c>
      <c r="Q319" s="15" t="n">
        <v>0</v>
      </c>
      <c r="R319" s="15" t="n">
        <f aca="false">O319</f>
        <v>32677.93</v>
      </c>
      <c r="S319" s="55" t="n">
        <f aca="false">R319/L319</f>
        <v>38.318398217636</v>
      </c>
      <c r="T319" s="56" t="n">
        <v>14909.98</v>
      </c>
      <c r="U319" s="6" t="n">
        <v>2024</v>
      </c>
    </row>
    <row r="320" s="36" customFormat="true" ht="12.75" hidden="false" customHeight="true" outlineLevel="0" collapsed="false">
      <c r="A320" s="28" t="s">
        <v>572</v>
      </c>
      <c r="B320" s="28"/>
      <c r="C320" s="73"/>
      <c r="D320" s="73"/>
      <c r="E320" s="30" t="n">
        <v>3</v>
      </c>
      <c r="F320" s="30"/>
      <c r="G320" s="30"/>
      <c r="H320" s="28"/>
      <c r="I320" s="30"/>
      <c r="J320" s="31"/>
      <c r="K320" s="33" t="n">
        <f aca="false">SUM(K317:K319)</f>
        <v>2571.24</v>
      </c>
      <c r="L320" s="33" t="n">
        <f aca="false">SUM(L317:L319)</f>
        <v>2039.7</v>
      </c>
      <c r="M320" s="33" t="n">
        <f aca="false">SUM(M317:M319)</f>
        <v>0</v>
      </c>
      <c r="N320" s="33" t="n">
        <f aca="false">SUM(N317:N319)</f>
        <v>66</v>
      </c>
      <c r="O320" s="33" t="n">
        <f aca="false">SUM(O317:O319)</f>
        <v>142405.89</v>
      </c>
      <c r="P320" s="33" t="n">
        <f aca="false">SUM(P317:P319)</f>
        <v>0</v>
      </c>
      <c r="Q320" s="33" t="n">
        <f aca="false">SUM(Q317:Q319)</f>
        <v>0</v>
      </c>
      <c r="R320" s="33" t="n">
        <f aca="false">SUM(R317:R319)</f>
        <v>142405.89</v>
      </c>
      <c r="S320" s="64"/>
      <c r="T320" s="88"/>
      <c r="U320" s="30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</row>
    <row r="321" s="86" customFormat="true" ht="13.35" hidden="false" customHeight="true" outlineLevel="0" collapsed="false">
      <c r="A321" s="21" t="s">
        <v>573</v>
      </c>
      <c r="B321" s="21"/>
      <c r="C321" s="109"/>
      <c r="D321" s="109"/>
      <c r="E321" s="90" t="n">
        <f aca="false">E320+E316+E314</f>
        <v>4</v>
      </c>
      <c r="F321" s="90"/>
      <c r="G321" s="90"/>
      <c r="H321" s="90"/>
      <c r="I321" s="90"/>
      <c r="J321" s="90"/>
      <c r="K321" s="91" t="n">
        <f aca="false">K320+K316+K314</f>
        <v>2892.54</v>
      </c>
      <c r="L321" s="91" t="n">
        <f aca="false">L320+L316+L314</f>
        <v>2344.9</v>
      </c>
      <c r="M321" s="90" t="n">
        <f aca="false">M320+M316+M314</f>
        <v>36.7</v>
      </c>
      <c r="N321" s="90" t="n">
        <f aca="false">N320+N316+N314</f>
        <v>81</v>
      </c>
      <c r="O321" s="91" t="n">
        <f aca="false">O314+O316+O320</f>
        <v>266247.926816467</v>
      </c>
      <c r="P321" s="90"/>
      <c r="Q321" s="90"/>
      <c r="R321" s="91" t="n">
        <f aca="false">R320+R316+R314</f>
        <v>369554.9</v>
      </c>
      <c r="S321" s="25"/>
      <c r="T321" s="85"/>
      <c r="U321" s="23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57"/>
    </row>
    <row r="322" s="2" customFormat="true" ht="13.35" hidden="false" customHeight="true" outlineLevel="0" collapsed="false">
      <c r="A322" s="6"/>
      <c r="B322" s="46" t="s">
        <v>574</v>
      </c>
      <c r="C322" s="6"/>
      <c r="D322" s="6"/>
      <c r="E322" s="47"/>
      <c r="F322" s="6"/>
      <c r="G322" s="6"/>
      <c r="H322" s="48"/>
      <c r="I322" s="6"/>
      <c r="J322" s="49"/>
      <c r="K322" s="15"/>
      <c r="L322" s="15"/>
      <c r="M322" s="6"/>
      <c r="N322" s="49"/>
      <c r="O322" s="15"/>
      <c r="P322" s="15"/>
      <c r="Q322" s="15"/>
      <c r="R322" s="50"/>
      <c r="S322" s="55"/>
      <c r="T322" s="87"/>
      <c r="U322" s="6"/>
    </row>
    <row r="323" s="2" customFormat="true" ht="12.75" hidden="false" customHeight="true" outlineLevel="0" collapsed="false">
      <c r="A323" s="6" t="n">
        <v>1</v>
      </c>
      <c r="B323" s="48" t="s">
        <v>575</v>
      </c>
      <c r="C323" s="6" t="s">
        <v>576</v>
      </c>
      <c r="D323" s="6" t="s">
        <v>137</v>
      </c>
      <c r="E323" s="6" t="n">
        <v>1980</v>
      </c>
      <c r="F323" s="17"/>
      <c r="G323" s="6" t="s">
        <v>63</v>
      </c>
      <c r="H323" s="48" t="s">
        <v>69</v>
      </c>
      <c r="I323" s="6" t="n">
        <v>2</v>
      </c>
      <c r="J323" s="49" t="n">
        <v>3</v>
      </c>
      <c r="K323" s="15" t="n">
        <v>875.8</v>
      </c>
      <c r="L323" s="15" t="n">
        <v>875.8</v>
      </c>
      <c r="M323" s="15" t="n">
        <v>764.1</v>
      </c>
      <c r="N323" s="6" t="n">
        <v>18</v>
      </c>
      <c r="O323" s="15" t="n">
        <f aca="false">'Раздел 2'!C323</f>
        <v>308993.21</v>
      </c>
      <c r="P323" s="15" t="n">
        <v>0</v>
      </c>
      <c r="Q323" s="15" t="n">
        <v>0</v>
      </c>
      <c r="R323" s="15" t="n">
        <f aca="false">O323</f>
        <v>308993.21</v>
      </c>
      <c r="S323" s="55" t="n">
        <f aca="false">R323/L323</f>
        <v>352.812525690797</v>
      </c>
      <c r="T323" s="56" t="n">
        <v>2953.459</v>
      </c>
      <c r="U323" s="6" t="n">
        <v>2022</v>
      </c>
    </row>
    <row r="324" s="2" customFormat="true" ht="12.75" hidden="false" customHeight="true" outlineLevel="0" collapsed="false">
      <c r="A324" s="6" t="n">
        <v>2</v>
      </c>
      <c r="B324" s="48" t="s">
        <v>577</v>
      </c>
      <c r="C324" s="6" t="s">
        <v>578</v>
      </c>
      <c r="D324" s="6" t="s">
        <v>137</v>
      </c>
      <c r="E324" s="6" t="n">
        <v>1975</v>
      </c>
      <c r="F324" s="17"/>
      <c r="G324" s="6" t="s">
        <v>63</v>
      </c>
      <c r="H324" s="54" t="s">
        <v>64</v>
      </c>
      <c r="I324" s="6" t="n">
        <v>2</v>
      </c>
      <c r="J324" s="49" t="n">
        <v>2</v>
      </c>
      <c r="K324" s="15" t="n">
        <v>792.7</v>
      </c>
      <c r="L324" s="15" t="n">
        <v>760.4</v>
      </c>
      <c r="M324" s="15" t="n">
        <v>408.9</v>
      </c>
      <c r="N324" s="6" t="n">
        <v>16</v>
      </c>
      <c r="O324" s="15" t="n">
        <f aca="false">'Раздел 2'!C324</f>
        <v>228742.12</v>
      </c>
      <c r="P324" s="15" t="n">
        <v>0</v>
      </c>
      <c r="Q324" s="15" t="n">
        <v>0</v>
      </c>
      <c r="R324" s="15" t="n">
        <f aca="false">O324</f>
        <v>228742.12</v>
      </c>
      <c r="S324" s="55" t="n">
        <f aca="false">R324/L324</f>
        <v>300.818148342977</v>
      </c>
      <c r="T324" s="56" t="n">
        <v>4075.438</v>
      </c>
      <c r="U324" s="6" t="n">
        <v>2022</v>
      </c>
    </row>
    <row r="325" s="2" customFormat="true" ht="12.75" hidden="false" customHeight="true" outlineLevel="0" collapsed="false">
      <c r="A325" s="6" t="n">
        <v>3</v>
      </c>
      <c r="B325" s="48" t="s">
        <v>579</v>
      </c>
      <c r="C325" s="6" t="s">
        <v>580</v>
      </c>
      <c r="D325" s="6" t="s">
        <v>137</v>
      </c>
      <c r="E325" s="6" t="n">
        <v>1975</v>
      </c>
      <c r="F325" s="17"/>
      <c r="G325" s="6" t="s">
        <v>63</v>
      </c>
      <c r="H325" s="54" t="s">
        <v>64</v>
      </c>
      <c r="I325" s="6" t="n">
        <v>2</v>
      </c>
      <c r="J325" s="49" t="n">
        <v>2</v>
      </c>
      <c r="K325" s="15" t="n">
        <v>784.1</v>
      </c>
      <c r="L325" s="15" t="n">
        <v>750.8</v>
      </c>
      <c r="M325" s="15" t="n">
        <v>649.5</v>
      </c>
      <c r="N325" s="6" t="n">
        <v>16</v>
      </c>
      <c r="O325" s="15" t="n">
        <f aca="false">'Раздел 2'!C325</f>
        <v>249175.36</v>
      </c>
      <c r="P325" s="15" t="n">
        <v>0</v>
      </c>
      <c r="Q325" s="15" t="n">
        <v>0</v>
      </c>
      <c r="R325" s="15" t="n">
        <f aca="false">O325</f>
        <v>249175.36</v>
      </c>
      <c r="S325" s="55" t="n">
        <f aca="false">R325/L325</f>
        <v>331.879808204582</v>
      </c>
      <c r="T325" s="56" t="n">
        <v>4075.438</v>
      </c>
      <c r="U325" s="6" t="n">
        <v>2022</v>
      </c>
    </row>
    <row r="326" s="2" customFormat="true" ht="12.75" hidden="false" customHeight="true" outlineLevel="0" collapsed="false">
      <c r="A326" s="6" t="n">
        <v>4</v>
      </c>
      <c r="B326" s="48" t="s">
        <v>581</v>
      </c>
      <c r="C326" s="6" t="s">
        <v>582</v>
      </c>
      <c r="D326" s="6" t="s">
        <v>137</v>
      </c>
      <c r="E326" s="6" t="n">
        <v>1967</v>
      </c>
      <c r="F326" s="17"/>
      <c r="G326" s="6" t="s">
        <v>63</v>
      </c>
      <c r="H326" s="54" t="s">
        <v>64</v>
      </c>
      <c r="I326" s="6" t="n">
        <v>2</v>
      </c>
      <c r="J326" s="49" t="n">
        <v>2</v>
      </c>
      <c r="K326" s="15" t="n">
        <v>417.3</v>
      </c>
      <c r="L326" s="15" t="n">
        <v>371.9</v>
      </c>
      <c r="M326" s="15" t="n">
        <v>371.9</v>
      </c>
      <c r="N326" s="6" t="n">
        <v>8</v>
      </c>
      <c r="O326" s="15" t="n">
        <f aca="false">'Раздел 2'!C326</f>
        <v>225172.38</v>
      </c>
      <c r="P326" s="15" t="n">
        <v>0</v>
      </c>
      <c r="Q326" s="15" t="n">
        <v>0</v>
      </c>
      <c r="R326" s="15" t="n">
        <f aca="false">O326</f>
        <v>225172.38</v>
      </c>
      <c r="S326" s="55" t="n">
        <f aca="false">R326/L326</f>
        <v>605.464856144125</v>
      </c>
      <c r="T326" s="56" t="n">
        <v>4075.438</v>
      </c>
      <c r="U326" s="6" t="n">
        <v>2022</v>
      </c>
    </row>
    <row r="327" s="2" customFormat="true" ht="12.75" hidden="false" customHeight="true" outlineLevel="0" collapsed="false">
      <c r="A327" s="6" t="n">
        <v>5</v>
      </c>
      <c r="B327" s="48" t="s">
        <v>583</v>
      </c>
      <c r="C327" s="6" t="s">
        <v>584</v>
      </c>
      <c r="D327" s="6" t="s">
        <v>585</v>
      </c>
      <c r="E327" s="6" t="n">
        <v>1976</v>
      </c>
      <c r="F327" s="17"/>
      <c r="G327" s="6" t="s">
        <v>63</v>
      </c>
      <c r="H327" s="54" t="s">
        <v>64</v>
      </c>
      <c r="I327" s="6" t="n">
        <v>2</v>
      </c>
      <c r="J327" s="49" t="n">
        <v>3</v>
      </c>
      <c r="K327" s="15" t="n">
        <v>875.3</v>
      </c>
      <c r="L327" s="15" t="n">
        <v>869.3</v>
      </c>
      <c r="M327" s="59" t="n">
        <v>0</v>
      </c>
      <c r="N327" s="49" t="n">
        <v>18</v>
      </c>
      <c r="O327" s="15" t="n">
        <f aca="false">'Раздел 2'!C327</f>
        <v>9682292.39</v>
      </c>
      <c r="P327" s="15" t="n">
        <v>0</v>
      </c>
      <c r="Q327" s="15" t="n">
        <v>0</v>
      </c>
      <c r="R327" s="15" t="n">
        <f aca="false">O327</f>
        <v>9682292.39</v>
      </c>
      <c r="S327" s="55" t="n">
        <f aca="false">R327/L327</f>
        <v>11138.0333486713</v>
      </c>
      <c r="T327" s="56" t="n">
        <v>13709.98</v>
      </c>
      <c r="U327" s="6" t="n">
        <v>2022</v>
      </c>
    </row>
    <row r="328" s="36" customFormat="true" ht="12.75" hidden="false" customHeight="true" outlineLevel="0" collapsed="false">
      <c r="A328" s="28" t="s">
        <v>586</v>
      </c>
      <c r="B328" s="28"/>
      <c r="C328" s="73"/>
      <c r="D328" s="73"/>
      <c r="E328" s="30" t="n">
        <v>5</v>
      </c>
      <c r="F328" s="30"/>
      <c r="G328" s="30"/>
      <c r="H328" s="28"/>
      <c r="I328" s="30"/>
      <c r="J328" s="31"/>
      <c r="K328" s="33" t="n">
        <f aca="false">SUM(K323:K327)</f>
        <v>3745.2</v>
      </c>
      <c r="L328" s="33" t="n">
        <f aca="false">SUM(L323:L327)</f>
        <v>3628.2</v>
      </c>
      <c r="M328" s="33" t="n">
        <f aca="false">SUM(M323:M327)</f>
        <v>2194.4</v>
      </c>
      <c r="N328" s="33" t="n">
        <f aca="false">SUM(N323:N327)</f>
        <v>76</v>
      </c>
      <c r="O328" s="33" t="n">
        <f aca="false">SUM(O323:O327)</f>
        <v>10694375.46</v>
      </c>
      <c r="P328" s="33" t="n">
        <f aca="false">SUM(P323:P327)</f>
        <v>0</v>
      </c>
      <c r="Q328" s="33" t="n">
        <f aca="false">SUM(Q323:Q327)</f>
        <v>0</v>
      </c>
      <c r="R328" s="33" t="n">
        <f aca="false">SUM(R323:R327)</f>
        <v>10694375.46</v>
      </c>
      <c r="S328" s="64"/>
      <c r="T328" s="88"/>
      <c r="U328" s="73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</row>
    <row r="329" s="2" customFormat="true" ht="12.75" hidden="false" customHeight="true" outlineLevel="0" collapsed="false">
      <c r="A329" s="6" t="n">
        <v>1</v>
      </c>
      <c r="B329" s="48" t="s">
        <v>587</v>
      </c>
      <c r="C329" s="6" t="s">
        <v>588</v>
      </c>
      <c r="D329" s="6" t="s">
        <v>62</v>
      </c>
      <c r="E329" s="6" t="n">
        <v>1958</v>
      </c>
      <c r="F329" s="17"/>
      <c r="G329" s="6" t="s">
        <v>63</v>
      </c>
      <c r="H329" s="54" t="s">
        <v>64</v>
      </c>
      <c r="I329" s="6" t="n">
        <v>2</v>
      </c>
      <c r="J329" s="49" t="n">
        <v>1</v>
      </c>
      <c r="K329" s="15" t="n">
        <v>430.6</v>
      </c>
      <c r="L329" s="15" t="n">
        <v>398</v>
      </c>
      <c r="M329" s="62" t="n">
        <v>430.5</v>
      </c>
      <c r="N329" s="49" t="n">
        <v>8</v>
      </c>
      <c r="O329" s="15" t="n">
        <f aca="false">'Раздел 2'!C329</f>
        <v>7507244.65</v>
      </c>
      <c r="P329" s="15" t="n">
        <v>0</v>
      </c>
      <c r="Q329" s="15" t="n">
        <v>0</v>
      </c>
      <c r="R329" s="15" t="n">
        <f aca="false">O329</f>
        <v>7507244.65</v>
      </c>
      <c r="S329" s="55" t="n">
        <f aca="false">R329/L329</f>
        <v>18862.4237437186</v>
      </c>
      <c r="T329" s="56" t="n">
        <v>40754.38</v>
      </c>
      <c r="U329" s="6" t="n">
        <v>2023</v>
      </c>
    </row>
    <row r="330" s="2" customFormat="true" ht="12.75" hidden="false" customHeight="true" outlineLevel="0" collapsed="false">
      <c r="A330" s="6" t="n">
        <v>2</v>
      </c>
      <c r="B330" s="48" t="s">
        <v>589</v>
      </c>
      <c r="C330" s="70" t="s">
        <v>590</v>
      </c>
      <c r="D330" s="70" t="s">
        <v>72</v>
      </c>
      <c r="E330" s="68" t="n">
        <v>1960</v>
      </c>
      <c r="F330" s="17"/>
      <c r="G330" s="6" t="s">
        <v>63</v>
      </c>
      <c r="H330" s="54" t="s">
        <v>64</v>
      </c>
      <c r="I330" s="6" t="n">
        <v>2</v>
      </c>
      <c r="J330" s="49" t="n">
        <v>1</v>
      </c>
      <c r="K330" s="15" t="n">
        <v>431.9</v>
      </c>
      <c r="L330" s="15" t="n">
        <v>411.9</v>
      </c>
      <c r="M330" s="62" t="n">
        <v>0</v>
      </c>
      <c r="N330" s="49" t="n">
        <v>8</v>
      </c>
      <c r="O330" s="15" t="n">
        <f aca="false">'Раздел 2'!C330</f>
        <v>5612779.97</v>
      </c>
      <c r="P330" s="15" t="n">
        <v>0</v>
      </c>
      <c r="Q330" s="15" t="n">
        <v>0</v>
      </c>
      <c r="R330" s="15" t="n">
        <f aca="false">O330</f>
        <v>5612779.97</v>
      </c>
      <c r="S330" s="55" t="n">
        <f aca="false">R330/L330</f>
        <v>13626.5597717893</v>
      </c>
      <c r="T330" s="56" t="n">
        <v>38661.49</v>
      </c>
      <c r="U330" s="6" t="n">
        <v>2023</v>
      </c>
    </row>
    <row r="331" s="2" customFormat="true" ht="12.75" hidden="false" customHeight="true" outlineLevel="0" collapsed="false">
      <c r="A331" s="6" t="n">
        <v>3</v>
      </c>
      <c r="B331" s="48" t="s">
        <v>591</v>
      </c>
      <c r="C331" s="70" t="s">
        <v>592</v>
      </c>
      <c r="D331" s="70" t="s">
        <v>72</v>
      </c>
      <c r="E331" s="68" t="n">
        <v>1973</v>
      </c>
      <c r="F331" s="17"/>
      <c r="G331" s="6" t="s">
        <v>63</v>
      </c>
      <c r="H331" s="54" t="s">
        <v>64</v>
      </c>
      <c r="I331" s="6" t="n">
        <v>2</v>
      </c>
      <c r="J331" s="49" t="n">
        <v>2</v>
      </c>
      <c r="K331" s="15" t="n">
        <v>342.1</v>
      </c>
      <c r="L331" s="15" t="n">
        <v>298.1</v>
      </c>
      <c r="M331" s="62" t="n">
        <v>157.8</v>
      </c>
      <c r="N331" s="49" t="n">
        <v>8</v>
      </c>
      <c r="O331" s="15" t="n">
        <f aca="false">'Раздел 2'!C331</f>
        <v>5025096.28</v>
      </c>
      <c r="P331" s="15" t="n">
        <v>0</v>
      </c>
      <c r="Q331" s="15" t="n">
        <v>0</v>
      </c>
      <c r="R331" s="15" t="n">
        <f aca="false">O331</f>
        <v>5025096.28</v>
      </c>
      <c r="S331" s="55" t="n">
        <f aca="false">R331/L331</f>
        <v>16857.0824555518</v>
      </c>
      <c r="T331" s="56" t="n">
        <v>32358.56</v>
      </c>
      <c r="U331" s="6" t="n">
        <v>2023</v>
      </c>
    </row>
    <row r="332" s="36" customFormat="true" ht="12.75" hidden="false" customHeight="true" outlineLevel="0" collapsed="false">
      <c r="A332" s="28" t="s">
        <v>593</v>
      </c>
      <c r="B332" s="28"/>
      <c r="C332" s="73"/>
      <c r="D332" s="73"/>
      <c r="E332" s="30" t="n">
        <v>3</v>
      </c>
      <c r="F332" s="30"/>
      <c r="G332" s="30"/>
      <c r="H332" s="28"/>
      <c r="I332" s="30"/>
      <c r="J332" s="31"/>
      <c r="K332" s="33" t="n">
        <f aca="false">SUM(K329:K331)</f>
        <v>1204.6</v>
      </c>
      <c r="L332" s="33" t="n">
        <f aca="false">SUM(L329:L331)</f>
        <v>1108</v>
      </c>
      <c r="M332" s="33" t="n">
        <f aca="false">SUM(M329:M331)</f>
        <v>588.3</v>
      </c>
      <c r="N332" s="33" t="n">
        <f aca="false">SUM(N329:N331)</f>
        <v>24</v>
      </c>
      <c r="O332" s="33" t="n">
        <f aca="false">SUM(O329:O331)</f>
        <v>18145120.9</v>
      </c>
      <c r="P332" s="33" t="n">
        <f aca="false">SUM(P329:P331)</f>
        <v>0</v>
      </c>
      <c r="Q332" s="33" t="n">
        <f aca="false">SUM(Q329:Q331)</f>
        <v>0</v>
      </c>
      <c r="R332" s="33" t="n">
        <f aca="false">SUM(R329:R331)</f>
        <v>18145120.9</v>
      </c>
      <c r="S332" s="64"/>
      <c r="T332" s="88"/>
      <c r="U332" s="30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</row>
    <row r="333" s="2" customFormat="true" ht="12.75" hidden="false" customHeight="true" outlineLevel="0" collapsed="false">
      <c r="A333" s="6" t="n">
        <v>1</v>
      </c>
      <c r="B333" s="110" t="s">
        <v>594</v>
      </c>
      <c r="C333" s="53" t="s">
        <v>595</v>
      </c>
      <c r="D333" s="53" t="s">
        <v>161</v>
      </c>
      <c r="E333" s="6" t="n">
        <v>1980</v>
      </c>
      <c r="F333" s="17"/>
      <c r="G333" s="6" t="s">
        <v>63</v>
      </c>
      <c r="H333" s="54" t="s">
        <v>64</v>
      </c>
      <c r="I333" s="6" t="n">
        <v>2</v>
      </c>
      <c r="J333" s="49" t="n">
        <v>3</v>
      </c>
      <c r="K333" s="15" t="n">
        <v>977.1</v>
      </c>
      <c r="L333" s="15" t="n">
        <v>875.2</v>
      </c>
      <c r="M333" s="62" t="n">
        <v>0</v>
      </c>
      <c r="N333" s="49" t="n">
        <v>18</v>
      </c>
      <c r="O333" s="15" t="n">
        <f aca="false">'Раздел 2'!C333</f>
        <v>215839.14</v>
      </c>
      <c r="P333" s="15" t="n">
        <v>0</v>
      </c>
      <c r="Q333" s="15" t="n">
        <v>0</v>
      </c>
      <c r="R333" s="15" t="n">
        <f aca="false">O333</f>
        <v>215839.14</v>
      </c>
      <c r="S333" s="55" t="n">
        <f aca="false">R333/L333</f>
        <v>246.616933272395</v>
      </c>
      <c r="T333" s="56" t="n">
        <v>4075.438</v>
      </c>
      <c r="U333" s="6" t="n">
        <v>2024</v>
      </c>
    </row>
    <row r="334" s="2" customFormat="true" ht="12.75" hidden="false" customHeight="true" outlineLevel="0" collapsed="false">
      <c r="A334" s="6" t="n">
        <v>2</v>
      </c>
      <c r="B334" s="48" t="s">
        <v>577</v>
      </c>
      <c r="C334" s="6" t="s">
        <v>578</v>
      </c>
      <c r="D334" s="6" t="s">
        <v>137</v>
      </c>
      <c r="E334" s="6" t="n">
        <v>1975</v>
      </c>
      <c r="F334" s="17"/>
      <c r="G334" s="6" t="s">
        <v>63</v>
      </c>
      <c r="H334" s="54" t="s">
        <v>64</v>
      </c>
      <c r="I334" s="6" t="n">
        <v>2</v>
      </c>
      <c r="J334" s="49" t="n">
        <v>2</v>
      </c>
      <c r="K334" s="15" t="n">
        <v>792.7</v>
      </c>
      <c r="L334" s="15" t="n">
        <v>760.4</v>
      </c>
      <c r="M334" s="15" t="n">
        <v>408.9</v>
      </c>
      <c r="N334" s="6" t="n">
        <v>16</v>
      </c>
      <c r="O334" s="15" t="n">
        <f aca="false">'Раздел 2'!C334</f>
        <v>8662397.55</v>
      </c>
      <c r="P334" s="15" t="n">
        <v>0</v>
      </c>
      <c r="Q334" s="15" t="n">
        <v>0</v>
      </c>
      <c r="R334" s="15" t="n">
        <f aca="false">O334</f>
        <v>8662397.55</v>
      </c>
      <c r="S334" s="55" t="n">
        <f aca="false">R334/L334</f>
        <v>11391.8957785376</v>
      </c>
      <c r="T334" s="56" t="n">
        <v>29488.42</v>
      </c>
      <c r="U334" s="6" t="n">
        <v>2024</v>
      </c>
    </row>
    <row r="335" s="2" customFormat="true" ht="12.75" hidden="false" customHeight="true" outlineLevel="0" collapsed="false">
      <c r="A335" s="6" t="n">
        <v>3</v>
      </c>
      <c r="B335" s="48" t="s">
        <v>579</v>
      </c>
      <c r="C335" s="6" t="s">
        <v>580</v>
      </c>
      <c r="D335" s="6" t="s">
        <v>137</v>
      </c>
      <c r="E335" s="6" t="n">
        <v>1975</v>
      </c>
      <c r="F335" s="17"/>
      <c r="G335" s="6" t="s">
        <v>63</v>
      </c>
      <c r="H335" s="54" t="s">
        <v>64</v>
      </c>
      <c r="I335" s="6" t="n">
        <v>2</v>
      </c>
      <c r="J335" s="49" t="n">
        <v>2</v>
      </c>
      <c r="K335" s="15" t="n">
        <v>784.1</v>
      </c>
      <c r="L335" s="15" t="n">
        <v>750.8</v>
      </c>
      <c r="M335" s="15" t="n">
        <v>649.5</v>
      </c>
      <c r="N335" s="6" t="n">
        <v>16</v>
      </c>
      <c r="O335" s="15" t="n">
        <f aca="false">'Раздел 2'!C335</f>
        <v>8916817.06</v>
      </c>
      <c r="P335" s="15" t="n">
        <v>0</v>
      </c>
      <c r="Q335" s="15" t="n">
        <v>0</v>
      </c>
      <c r="R335" s="15" t="n">
        <f aca="false">O335</f>
        <v>8916817.06</v>
      </c>
      <c r="S335" s="55" t="n">
        <f aca="false">R335/L335</f>
        <v>11876.4212306873</v>
      </c>
      <c r="T335" s="56" t="n">
        <v>29488.42</v>
      </c>
      <c r="U335" s="6" t="n">
        <v>2024</v>
      </c>
    </row>
    <row r="336" s="2" customFormat="true" ht="12.75" hidden="false" customHeight="true" outlineLevel="0" collapsed="false">
      <c r="A336" s="6" t="n">
        <v>4</v>
      </c>
      <c r="B336" s="48" t="s">
        <v>589</v>
      </c>
      <c r="C336" s="70" t="s">
        <v>590</v>
      </c>
      <c r="D336" s="70" t="s">
        <v>72</v>
      </c>
      <c r="E336" s="68" t="n">
        <v>1960</v>
      </c>
      <c r="F336" s="17"/>
      <c r="G336" s="6" t="s">
        <v>63</v>
      </c>
      <c r="H336" s="54" t="s">
        <v>64</v>
      </c>
      <c r="I336" s="6" t="n">
        <v>2</v>
      </c>
      <c r="J336" s="49" t="n">
        <v>1</v>
      </c>
      <c r="K336" s="15" t="n">
        <v>431.9</v>
      </c>
      <c r="L336" s="15" t="n">
        <v>411.9</v>
      </c>
      <c r="M336" s="62" t="n">
        <v>0</v>
      </c>
      <c r="N336" s="49" t="n">
        <v>8</v>
      </c>
      <c r="O336" s="15" t="n">
        <f aca="false">'Раздел 2'!C336</f>
        <v>1198210.47</v>
      </c>
      <c r="P336" s="15" t="n">
        <v>0</v>
      </c>
      <c r="Q336" s="15" t="n">
        <v>0</v>
      </c>
      <c r="R336" s="15" t="n">
        <f aca="false">O336</f>
        <v>1198210.47</v>
      </c>
      <c r="S336" s="55" t="n">
        <f aca="false">R336/L336</f>
        <v>2908.98390386016</v>
      </c>
      <c r="T336" s="56" t="n">
        <v>38661.49</v>
      </c>
      <c r="U336" s="6" t="n">
        <v>2024</v>
      </c>
    </row>
    <row r="337" s="36" customFormat="true" ht="12.75" hidden="false" customHeight="true" outlineLevel="0" collapsed="false">
      <c r="A337" s="28" t="s">
        <v>596</v>
      </c>
      <c r="B337" s="28"/>
      <c r="C337" s="73"/>
      <c r="D337" s="73"/>
      <c r="E337" s="30" t="n">
        <v>4</v>
      </c>
      <c r="F337" s="30"/>
      <c r="G337" s="30"/>
      <c r="H337" s="28"/>
      <c r="I337" s="30"/>
      <c r="J337" s="31"/>
      <c r="K337" s="33" t="n">
        <f aca="false">SUM(K333:K336)</f>
        <v>2985.8</v>
      </c>
      <c r="L337" s="33" t="n">
        <f aca="false">SUM(L333:L336)</f>
        <v>2798.3</v>
      </c>
      <c r="M337" s="33" t="n">
        <f aca="false">SUM(M333:M336)</f>
        <v>1058.4</v>
      </c>
      <c r="N337" s="33" t="n">
        <f aca="false">SUM(N333:N336)</f>
        <v>58</v>
      </c>
      <c r="O337" s="33" t="n">
        <f aca="false">SUM(O333:O336)</f>
        <v>18993264.22</v>
      </c>
      <c r="P337" s="33" t="n">
        <f aca="false">SUM(P333:P336)</f>
        <v>0</v>
      </c>
      <c r="Q337" s="33" t="n">
        <f aca="false">SUM(Q333:Q336)</f>
        <v>0</v>
      </c>
      <c r="R337" s="33" t="n">
        <f aca="false">SUM(R333:R336)</f>
        <v>18993264.22</v>
      </c>
      <c r="S337" s="64"/>
      <c r="T337" s="88"/>
      <c r="U337" s="30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</row>
    <row r="338" s="86" customFormat="true" ht="13.35" hidden="false" customHeight="true" outlineLevel="0" collapsed="false">
      <c r="A338" s="21" t="s">
        <v>597</v>
      </c>
      <c r="B338" s="21"/>
      <c r="C338" s="109"/>
      <c r="D338" s="109"/>
      <c r="E338" s="90" t="n">
        <f aca="false">E337+E332+E328</f>
        <v>12</v>
      </c>
      <c r="F338" s="90"/>
      <c r="G338" s="90"/>
      <c r="H338" s="90"/>
      <c r="I338" s="90"/>
      <c r="J338" s="90"/>
      <c r="K338" s="91" t="n">
        <f aca="false">K337+K332+K328</f>
        <v>7935.6</v>
      </c>
      <c r="L338" s="91" t="n">
        <f aca="false">L337+L332+L328</f>
        <v>7534.5</v>
      </c>
      <c r="M338" s="90" t="n">
        <f aca="false">M337+M332+M328</f>
        <v>3841.1</v>
      </c>
      <c r="N338" s="90" t="n">
        <f aca="false">N337+N332+N328</f>
        <v>158</v>
      </c>
      <c r="O338" s="91" t="n">
        <f aca="false">O328+O332+O337</f>
        <v>47832760.58</v>
      </c>
      <c r="P338" s="90"/>
      <c r="Q338" s="90"/>
      <c r="R338" s="91" t="n">
        <f aca="false">R337+R332+R328</f>
        <v>47832760.58</v>
      </c>
      <c r="S338" s="25"/>
      <c r="T338" s="85"/>
      <c r="U338" s="23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</row>
    <row r="339" s="2" customFormat="true" ht="12.75" hidden="false" customHeight="true" outlineLevel="0" collapsed="false">
      <c r="A339" s="6"/>
      <c r="B339" s="46" t="s">
        <v>598</v>
      </c>
      <c r="C339" s="6"/>
      <c r="D339" s="6"/>
      <c r="E339" s="47"/>
      <c r="F339" s="6"/>
      <c r="G339" s="6"/>
      <c r="H339" s="48"/>
      <c r="I339" s="6"/>
      <c r="J339" s="49"/>
      <c r="K339" s="15"/>
      <c r="L339" s="15"/>
      <c r="M339" s="6"/>
      <c r="N339" s="49"/>
      <c r="O339" s="15"/>
      <c r="P339" s="15"/>
      <c r="Q339" s="15"/>
      <c r="R339" s="50"/>
      <c r="S339" s="55"/>
      <c r="T339" s="87"/>
      <c r="U339" s="6"/>
    </row>
    <row r="340" s="2" customFormat="true" ht="12.75" hidden="false" customHeight="true" outlineLevel="0" collapsed="false">
      <c r="A340" s="6" t="n">
        <v>1</v>
      </c>
      <c r="B340" s="48" t="s">
        <v>599</v>
      </c>
      <c r="C340" s="6" t="s">
        <v>600</v>
      </c>
      <c r="D340" s="6" t="s">
        <v>72</v>
      </c>
      <c r="E340" s="6" t="n">
        <v>1963</v>
      </c>
      <c r="F340" s="6"/>
      <c r="G340" s="6" t="s">
        <v>63</v>
      </c>
      <c r="H340" s="48" t="s">
        <v>174</v>
      </c>
      <c r="I340" s="6" t="n">
        <v>2</v>
      </c>
      <c r="J340" s="49" t="n">
        <v>1</v>
      </c>
      <c r="K340" s="15" t="n">
        <v>366.8</v>
      </c>
      <c r="L340" s="15" t="n">
        <v>337.4</v>
      </c>
      <c r="M340" s="15" t="n">
        <v>0</v>
      </c>
      <c r="N340" s="6" t="n">
        <v>8</v>
      </c>
      <c r="O340" s="15" t="n">
        <f aca="false">'Раздел 2'!C340</f>
        <v>74305.38</v>
      </c>
      <c r="P340" s="15" t="n">
        <v>0</v>
      </c>
      <c r="Q340" s="15" t="n">
        <v>0</v>
      </c>
      <c r="R340" s="15" t="n">
        <f aca="false">O340</f>
        <v>74305.38</v>
      </c>
      <c r="S340" s="55" t="n">
        <f aca="false">R340/L340</f>
        <v>220.229342027267</v>
      </c>
      <c r="T340" s="56" t="n">
        <v>3235.856</v>
      </c>
      <c r="U340" s="6" t="n">
        <v>2022</v>
      </c>
    </row>
    <row r="341" s="2" customFormat="true" ht="12.75" hidden="false" customHeight="true" outlineLevel="0" collapsed="false">
      <c r="A341" s="6" t="n">
        <v>2</v>
      </c>
      <c r="B341" s="48" t="s">
        <v>601</v>
      </c>
      <c r="C341" s="6" t="s">
        <v>602</v>
      </c>
      <c r="D341" s="6" t="s">
        <v>72</v>
      </c>
      <c r="E341" s="6" t="n">
        <v>1965</v>
      </c>
      <c r="F341" s="17"/>
      <c r="G341" s="6" t="s">
        <v>63</v>
      </c>
      <c r="H341" s="48" t="s">
        <v>69</v>
      </c>
      <c r="I341" s="6" t="n">
        <v>2</v>
      </c>
      <c r="J341" s="49" t="n">
        <v>3</v>
      </c>
      <c r="K341" s="15" t="n">
        <v>614.1</v>
      </c>
      <c r="L341" s="15" t="n">
        <v>564</v>
      </c>
      <c r="M341" s="15" t="n">
        <v>413.6</v>
      </c>
      <c r="N341" s="6" t="n">
        <v>12</v>
      </c>
      <c r="O341" s="15" t="n">
        <f aca="false">'Раздел 2'!C341</f>
        <v>270898.49</v>
      </c>
      <c r="P341" s="15" t="n">
        <v>0</v>
      </c>
      <c r="Q341" s="15" t="n">
        <v>0</v>
      </c>
      <c r="R341" s="15" t="n">
        <f aca="false">O341</f>
        <v>270898.49</v>
      </c>
      <c r="S341" s="55" t="n">
        <f aca="false">R341/L341</f>
        <v>480.316471631206</v>
      </c>
      <c r="T341" s="56" t="n">
        <v>4075.438</v>
      </c>
      <c r="U341" s="6" t="n">
        <v>2022</v>
      </c>
    </row>
    <row r="342" s="2" customFormat="true" ht="12.75" hidden="false" customHeight="true" outlineLevel="0" collapsed="false">
      <c r="A342" s="6" t="n">
        <v>3</v>
      </c>
      <c r="B342" s="48" t="s">
        <v>603</v>
      </c>
      <c r="C342" s="6" t="s">
        <v>604</v>
      </c>
      <c r="D342" s="6" t="s">
        <v>72</v>
      </c>
      <c r="E342" s="6" t="n">
        <v>1965</v>
      </c>
      <c r="F342" s="17"/>
      <c r="G342" s="6" t="s">
        <v>63</v>
      </c>
      <c r="H342" s="54" t="s">
        <v>64</v>
      </c>
      <c r="I342" s="6" t="n">
        <v>5</v>
      </c>
      <c r="J342" s="49" t="n">
        <v>2</v>
      </c>
      <c r="K342" s="15" t="n">
        <v>1574.5</v>
      </c>
      <c r="L342" s="15" t="n">
        <v>1574.5</v>
      </c>
      <c r="M342" s="15" t="n">
        <v>1508.3</v>
      </c>
      <c r="N342" s="6" t="n">
        <v>38</v>
      </c>
      <c r="O342" s="15" t="n">
        <f aca="false">'Раздел 2'!C342</f>
        <v>348766.82</v>
      </c>
      <c r="P342" s="15" t="n">
        <v>0</v>
      </c>
      <c r="Q342" s="15" t="n">
        <v>0</v>
      </c>
      <c r="R342" s="15" t="n">
        <f aca="false">O342</f>
        <v>348766.82</v>
      </c>
      <c r="S342" s="55" t="n">
        <f aca="false">R342/L342</f>
        <v>221.509571292474</v>
      </c>
      <c r="T342" s="56" t="n">
        <v>3339.948</v>
      </c>
      <c r="U342" s="6" t="n">
        <v>2022</v>
      </c>
    </row>
    <row r="343" s="2" customFormat="true" ht="12.75" hidden="false" customHeight="true" outlineLevel="0" collapsed="false">
      <c r="A343" s="6" t="n">
        <v>4</v>
      </c>
      <c r="B343" s="82" t="s">
        <v>605</v>
      </c>
      <c r="C343" s="70" t="s">
        <v>606</v>
      </c>
      <c r="D343" s="70" t="s">
        <v>607</v>
      </c>
      <c r="E343" s="6" t="n">
        <v>1990</v>
      </c>
      <c r="F343" s="17"/>
      <c r="G343" s="6" t="s">
        <v>63</v>
      </c>
      <c r="H343" s="48" t="s">
        <v>471</v>
      </c>
      <c r="I343" s="6" t="n">
        <v>2</v>
      </c>
      <c r="J343" s="49" t="n">
        <v>2</v>
      </c>
      <c r="K343" s="15" t="n">
        <v>536</v>
      </c>
      <c r="L343" s="15" t="n">
        <v>483</v>
      </c>
      <c r="M343" s="15" t="n">
        <v>483</v>
      </c>
      <c r="N343" s="6" t="n">
        <v>8</v>
      </c>
      <c r="O343" s="15" t="n">
        <f aca="false">'Раздел 2'!C343</f>
        <v>2749364.59</v>
      </c>
      <c r="P343" s="15" t="n">
        <v>0</v>
      </c>
      <c r="Q343" s="15" t="n">
        <v>0</v>
      </c>
      <c r="R343" s="15" t="n">
        <f aca="false">O343</f>
        <v>2749364.59</v>
      </c>
      <c r="S343" s="55" t="n">
        <f aca="false">R343/L343</f>
        <v>5692.26623188406</v>
      </c>
      <c r="T343" s="56" t="n">
        <v>17701.93</v>
      </c>
      <c r="U343" s="6" t="n">
        <v>2022</v>
      </c>
    </row>
    <row r="344" s="2" customFormat="true" ht="12.75" hidden="false" customHeight="true" outlineLevel="0" collapsed="false">
      <c r="A344" s="6" t="n">
        <v>5</v>
      </c>
      <c r="B344" s="48" t="s">
        <v>608</v>
      </c>
      <c r="C344" s="6" t="s">
        <v>609</v>
      </c>
      <c r="D344" s="6" t="s">
        <v>72</v>
      </c>
      <c r="E344" s="6" t="n">
        <v>1965</v>
      </c>
      <c r="F344" s="17"/>
      <c r="G344" s="6" t="s">
        <v>63</v>
      </c>
      <c r="H344" s="48" t="s">
        <v>471</v>
      </c>
      <c r="I344" s="6" t="n">
        <v>2</v>
      </c>
      <c r="J344" s="49" t="n">
        <v>1</v>
      </c>
      <c r="K344" s="15" t="n">
        <v>377.8</v>
      </c>
      <c r="L344" s="15" t="n">
        <v>322.8</v>
      </c>
      <c r="M344" s="15" t="n">
        <v>126.6</v>
      </c>
      <c r="N344" s="6" t="n">
        <v>8</v>
      </c>
      <c r="O344" s="15" t="n">
        <f aca="false">'Раздел 2'!C344</f>
        <v>76292.87</v>
      </c>
      <c r="P344" s="15" t="n">
        <v>0</v>
      </c>
      <c r="Q344" s="15" t="n">
        <v>0</v>
      </c>
      <c r="R344" s="15" t="n">
        <f aca="false">O344</f>
        <v>76292.87</v>
      </c>
      <c r="S344" s="55" t="n">
        <f aca="false">R344/L344</f>
        <v>236.347180916976</v>
      </c>
      <c r="T344" s="56" t="n">
        <v>3235.856</v>
      </c>
      <c r="U344" s="6" t="n">
        <v>2022</v>
      </c>
    </row>
    <row r="345" s="2" customFormat="true" ht="12.75" hidden="false" customHeight="true" outlineLevel="0" collapsed="false">
      <c r="A345" s="6" t="n">
        <v>6</v>
      </c>
      <c r="B345" s="48" t="s">
        <v>610</v>
      </c>
      <c r="C345" s="6" t="s">
        <v>611</v>
      </c>
      <c r="D345" s="6" t="s">
        <v>72</v>
      </c>
      <c r="E345" s="6" t="n">
        <v>1952</v>
      </c>
      <c r="F345" s="6"/>
      <c r="G345" s="6" t="s">
        <v>63</v>
      </c>
      <c r="H345" s="48" t="s">
        <v>471</v>
      </c>
      <c r="I345" s="6" t="n">
        <v>2</v>
      </c>
      <c r="J345" s="49" t="n">
        <v>2</v>
      </c>
      <c r="K345" s="15" t="n">
        <v>470.9</v>
      </c>
      <c r="L345" s="15" t="n">
        <v>308.2</v>
      </c>
      <c r="M345" s="15" t="n">
        <v>0</v>
      </c>
      <c r="N345" s="6" t="n">
        <v>8</v>
      </c>
      <c r="O345" s="15" t="n">
        <f aca="false">'Раздел 2'!C345</f>
        <v>187639.5</v>
      </c>
      <c r="P345" s="15" t="n">
        <v>0</v>
      </c>
      <c r="Q345" s="15" t="n">
        <v>0</v>
      </c>
      <c r="R345" s="15" t="n">
        <f aca="false">O345</f>
        <v>187639.5</v>
      </c>
      <c r="S345" s="55" t="n">
        <f aca="false">R345/L345</f>
        <v>608.823815704088</v>
      </c>
      <c r="T345" s="56" t="n">
        <v>5039.042</v>
      </c>
      <c r="U345" s="6" t="n">
        <v>2022</v>
      </c>
    </row>
    <row r="346" s="36" customFormat="true" ht="12.75" hidden="false" customHeight="true" outlineLevel="0" collapsed="false">
      <c r="A346" s="28" t="s">
        <v>612</v>
      </c>
      <c r="B346" s="28"/>
      <c r="C346" s="73"/>
      <c r="D346" s="73"/>
      <c r="E346" s="30" t="n">
        <v>6</v>
      </c>
      <c r="F346" s="30"/>
      <c r="G346" s="30"/>
      <c r="H346" s="28"/>
      <c r="I346" s="30"/>
      <c r="J346" s="31"/>
      <c r="K346" s="33" t="n">
        <f aca="false">SUM(K340:K345)</f>
        <v>3940.1</v>
      </c>
      <c r="L346" s="33" t="n">
        <f aca="false">SUM(L340:L345)</f>
        <v>3589.9</v>
      </c>
      <c r="M346" s="33" t="n">
        <f aca="false">SUM(M340:M345)</f>
        <v>2531.5</v>
      </c>
      <c r="N346" s="33" t="n">
        <f aca="false">SUM(N340:N345)</f>
        <v>82</v>
      </c>
      <c r="O346" s="33" t="n">
        <f aca="false">SUM(O340:O345)</f>
        <v>3707267.65</v>
      </c>
      <c r="P346" s="33" t="n">
        <f aca="false">SUM(P340:P345)</f>
        <v>0</v>
      </c>
      <c r="Q346" s="33" t="n">
        <f aca="false">SUM(Q340:Q345)</f>
        <v>0</v>
      </c>
      <c r="R346" s="33" t="n">
        <f aca="false">SUM(R340:R345)</f>
        <v>3707267.65</v>
      </c>
      <c r="S346" s="64"/>
      <c r="T346" s="88"/>
      <c r="U346" s="30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</row>
    <row r="347" s="2" customFormat="true" ht="12.75" hidden="false" customHeight="true" outlineLevel="0" collapsed="false">
      <c r="A347" s="6" t="n">
        <v>1</v>
      </c>
      <c r="B347" s="48" t="s">
        <v>613</v>
      </c>
      <c r="C347" s="6" t="s">
        <v>614</v>
      </c>
      <c r="D347" s="6" t="s">
        <v>137</v>
      </c>
      <c r="E347" s="6" t="s">
        <v>426</v>
      </c>
      <c r="F347" s="17"/>
      <c r="G347" s="6" t="s">
        <v>63</v>
      </c>
      <c r="H347" s="48" t="s">
        <v>174</v>
      </c>
      <c r="I347" s="6" t="n">
        <v>2</v>
      </c>
      <c r="J347" s="49" t="n">
        <v>3</v>
      </c>
      <c r="K347" s="15" t="n">
        <v>579.4</v>
      </c>
      <c r="L347" s="15" t="n">
        <v>515.5</v>
      </c>
      <c r="M347" s="15" t="n">
        <v>145.3</v>
      </c>
      <c r="N347" s="6" t="n">
        <v>12</v>
      </c>
      <c r="O347" s="15" t="n">
        <f aca="false">'Раздел 2'!C347</f>
        <v>95877.71</v>
      </c>
      <c r="P347" s="15" t="n">
        <v>0</v>
      </c>
      <c r="Q347" s="15" t="n">
        <v>0</v>
      </c>
      <c r="R347" s="15" t="n">
        <f aca="false">O347</f>
        <v>95877.71</v>
      </c>
      <c r="S347" s="55" t="n">
        <f aca="false">R347/L347</f>
        <v>185.989738118332</v>
      </c>
      <c r="T347" s="56" t="n">
        <v>3235.856</v>
      </c>
      <c r="U347" s="6" t="n">
        <v>2023</v>
      </c>
    </row>
    <row r="348" s="2" customFormat="true" ht="12.75" hidden="false" customHeight="true" outlineLevel="0" collapsed="false">
      <c r="A348" s="6" t="n">
        <f aca="false">A347+1</f>
        <v>2</v>
      </c>
      <c r="B348" s="48" t="s">
        <v>615</v>
      </c>
      <c r="C348" s="6" t="s">
        <v>616</v>
      </c>
      <c r="D348" s="6" t="s">
        <v>137</v>
      </c>
      <c r="E348" s="6" t="s">
        <v>95</v>
      </c>
      <c r="F348" s="17"/>
      <c r="G348" s="6" t="s">
        <v>63</v>
      </c>
      <c r="H348" s="48" t="s">
        <v>69</v>
      </c>
      <c r="I348" s="6" t="n">
        <v>5</v>
      </c>
      <c r="J348" s="49" t="n">
        <v>4</v>
      </c>
      <c r="K348" s="15" t="n">
        <v>4225.4</v>
      </c>
      <c r="L348" s="15" t="n">
        <v>3263</v>
      </c>
      <c r="M348" s="15" t="n">
        <v>3091.3</v>
      </c>
      <c r="N348" s="6" t="n">
        <v>80</v>
      </c>
      <c r="O348" s="15" t="n">
        <f aca="false">'Раздел 2'!C348</f>
        <v>1124443.26</v>
      </c>
      <c r="P348" s="15" t="n">
        <v>0</v>
      </c>
      <c r="Q348" s="15" t="n">
        <v>0</v>
      </c>
      <c r="R348" s="15" t="n">
        <f aca="false">O348</f>
        <v>1124443.26</v>
      </c>
      <c r="S348" s="55" t="n">
        <f aca="false">R348/L348</f>
        <v>344.604125038308</v>
      </c>
      <c r="T348" s="56" t="n">
        <v>2217.072</v>
      </c>
      <c r="U348" s="6" t="n">
        <v>2023</v>
      </c>
    </row>
    <row r="349" s="2" customFormat="true" ht="12.75" hidden="false" customHeight="true" outlineLevel="0" collapsed="false">
      <c r="A349" s="6" t="n">
        <f aca="false">A348+1</f>
        <v>3</v>
      </c>
      <c r="B349" s="48" t="s">
        <v>617</v>
      </c>
      <c r="C349" s="6" t="s">
        <v>618</v>
      </c>
      <c r="D349" s="6" t="s">
        <v>137</v>
      </c>
      <c r="E349" s="6" t="s">
        <v>84</v>
      </c>
      <c r="F349" s="17"/>
      <c r="G349" s="6" t="s">
        <v>63</v>
      </c>
      <c r="H349" s="48" t="s">
        <v>339</v>
      </c>
      <c r="I349" s="6" t="n">
        <v>2</v>
      </c>
      <c r="J349" s="49" t="n">
        <v>2</v>
      </c>
      <c r="K349" s="15" t="n">
        <v>401.3</v>
      </c>
      <c r="L349" s="15" t="n">
        <v>390.7</v>
      </c>
      <c r="M349" s="15" t="n">
        <v>345.3</v>
      </c>
      <c r="N349" s="6" t="n">
        <v>8</v>
      </c>
      <c r="O349" s="15" t="n">
        <f aca="false">'Раздел 2'!C349</f>
        <v>109125.1</v>
      </c>
      <c r="P349" s="15" t="n">
        <v>0</v>
      </c>
      <c r="Q349" s="15" t="n">
        <v>0</v>
      </c>
      <c r="R349" s="15" t="n">
        <f aca="false">O349</f>
        <v>109125.1</v>
      </c>
      <c r="S349" s="55" t="n">
        <f aca="false">R349/L349</f>
        <v>279.306629127208</v>
      </c>
      <c r="T349" s="56" t="n">
        <v>4075.438</v>
      </c>
      <c r="U349" s="6" t="n">
        <v>2023</v>
      </c>
    </row>
    <row r="350" s="2" customFormat="true" ht="12.75" hidden="false" customHeight="true" outlineLevel="0" collapsed="false">
      <c r="A350" s="6" t="n">
        <f aca="false">A349+1</f>
        <v>4</v>
      </c>
      <c r="B350" s="48" t="s">
        <v>619</v>
      </c>
      <c r="C350" s="6" t="s">
        <v>620</v>
      </c>
      <c r="D350" s="6" t="s">
        <v>137</v>
      </c>
      <c r="E350" s="6" t="s">
        <v>182</v>
      </c>
      <c r="F350" s="17"/>
      <c r="G350" s="6" t="s">
        <v>63</v>
      </c>
      <c r="H350" s="48" t="s">
        <v>339</v>
      </c>
      <c r="I350" s="6" t="n">
        <v>2</v>
      </c>
      <c r="J350" s="49" t="n">
        <v>1</v>
      </c>
      <c r="K350" s="15" t="n">
        <v>596.5</v>
      </c>
      <c r="L350" s="15" t="n">
        <v>536.22</v>
      </c>
      <c r="M350" s="15" t="n">
        <v>482.7</v>
      </c>
      <c r="N350" s="6" t="n">
        <v>10</v>
      </c>
      <c r="O350" s="15" t="n">
        <f aca="false">'Раздел 2'!C350</f>
        <v>433026.015465846</v>
      </c>
      <c r="P350" s="15" t="n">
        <v>0</v>
      </c>
      <c r="Q350" s="15" t="n">
        <v>0</v>
      </c>
      <c r="R350" s="15" t="n">
        <f aca="false">O350</f>
        <v>433026.015465846</v>
      </c>
      <c r="S350" s="55" t="n">
        <f aca="false">R350/L350</f>
        <v>807.552898932986</v>
      </c>
      <c r="T350" s="56" t="n">
        <v>4075.438</v>
      </c>
      <c r="U350" s="6" t="n">
        <v>2023</v>
      </c>
    </row>
    <row r="351" s="2" customFormat="true" ht="12.75" hidden="false" customHeight="true" outlineLevel="0" collapsed="false">
      <c r="A351" s="6" t="n">
        <f aca="false">A350+1</f>
        <v>5</v>
      </c>
      <c r="B351" s="48" t="s">
        <v>621</v>
      </c>
      <c r="C351" s="6" t="s">
        <v>622</v>
      </c>
      <c r="D351" s="6" t="s">
        <v>137</v>
      </c>
      <c r="E351" s="6" t="s">
        <v>182</v>
      </c>
      <c r="F351" s="17"/>
      <c r="G351" s="6" t="s">
        <v>63</v>
      </c>
      <c r="H351" s="54" t="s">
        <v>64</v>
      </c>
      <c r="I351" s="6" t="n">
        <v>3</v>
      </c>
      <c r="J351" s="49" t="n">
        <v>2</v>
      </c>
      <c r="K351" s="15" t="n">
        <v>878</v>
      </c>
      <c r="L351" s="15" t="n">
        <v>576</v>
      </c>
      <c r="M351" s="15" t="n">
        <v>753</v>
      </c>
      <c r="N351" s="6" t="n">
        <v>28</v>
      </c>
      <c r="O351" s="15" t="n">
        <f aca="false">'Раздел 2'!C351</f>
        <v>553460.71</v>
      </c>
      <c r="P351" s="15" t="n">
        <v>0</v>
      </c>
      <c r="Q351" s="15" t="n">
        <v>0</v>
      </c>
      <c r="R351" s="15" t="n">
        <f aca="false">O351</f>
        <v>553460.71</v>
      </c>
      <c r="S351" s="55" t="n">
        <f aca="false">R351/L351</f>
        <v>960.869288194444</v>
      </c>
      <c r="T351" s="56" t="n">
        <v>3937.388</v>
      </c>
      <c r="U351" s="6" t="n">
        <v>2023</v>
      </c>
    </row>
    <row r="352" s="2" customFormat="true" ht="12.75" hidden="false" customHeight="true" outlineLevel="0" collapsed="false">
      <c r="A352" s="6" t="n">
        <f aca="false">A351+1</f>
        <v>6</v>
      </c>
      <c r="B352" s="48" t="s">
        <v>623</v>
      </c>
      <c r="C352" s="6" t="s">
        <v>624</v>
      </c>
      <c r="D352" s="6" t="s">
        <v>137</v>
      </c>
      <c r="E352" s="6" t="s">
        <v>142</v>
      </c>
      <c r="F352" s="17"/>
      <c r="G352" s="6" t="s">
        <v>63</v>
      </c>
      <c r="H352" s="54" t="s">
        <v>64</v>
      </c>
      <c r="I352" s="6" t="n">
        <v>2</v>
      </c>
      <c r="J352" s="49" t="n">
        <v>1</v>
      </c>
      <c r="K352" s="15" t="n">
        <v>384</v>
      </c>
      <c r="L352" s="15" t="n">
        <v>384</v>
      </c>
      <c r="M352" s="15" t="n">
        <v>296.7</v>
      </c>
      <c r="N352" s="6" t="n">
        <v>20</v>
      </c>
      <c r="O352" s="15" t="n">
        <f aca="false">'Раздел 2'!C352</f>
        <v>539518.97</v>
      </c>
      <c r="P352" s="15" t="n">
        <v>0</v>
      </c>
      <c r="Q352" s="15" t="n">
        <v>0</v>
      </c>
      <c r="R352" s="15" t="n">
        <f aca="false">O352</f>
        <v>539518.97</v>
      </c>
      <c r="S352" s="55" t="n">
        <f aca="false">R352/L352</f>
        <v>1404.99731770833</v>
      </c>
      <c r="T352" s="56" t="n">
        <v>4075.438</v>
      </c>
      <c r="U352" s="6" t="n">
        <v>2023</v>
      </c>
    </row>
    <row r="353" s="2" customFormat="true" ht="12.75" hidden="false" customHeight="true" outlineLevel="0" collapsed="false">
      <c r="A353" s="6" t="n">
        <f aca="false">A352+1</f>
        <v>7</v>
      </c>
      <c r="B353" s="48" t="s">
        <v>625</v>
      </c>
      <c r="C353" s="6" t="s">
        <v>626</v>
      </c>
      <c r="D353" s="6" t="s">
        <v>62</v>
      </c>
      <c r="E353" s="6" t="n">
        <v>1965</v>
      </c>
      <c r="F353" s="17"/>
      <c r="G353" s="6" t="s">
        <v>63</v>
      </c>
      <c r="H353" s="48" t="s">
        <v>471</v>
      </c>
      <c r="I353" s="6" t="n">
        <v>2</v>
      </c>
      <c r="J353" s="49" t="n">
        <v>2</v>
      </c>
      <c r="K353" s="15" t="n">
        <v>537.8</v>
      </c>
      <c r="L353" s="15" t="n">
        <v>462.1</v>
      </c>
      <c r="M353" s="6" t="n">
        <v>372.5</v>
      </c>
      <c r="N353" s="49" t="n">
        <v>12</v>
      </c>
      <c r="O353" s="15" t="n">
        <f aca="false">'Раздел 2'!C353</f>
        <v>11138131.06</v>
      </c>
      <c r="P353" s="15" t="n">
        <v>0</v>
      </c>
      <c r="Q353" s="15" t="n">
        <v>0</v>
      </c>
      <c r="R353" s="15" t="n">
        <f aca="false">O353</f>
        <v>11138131.06</v>
      </c>
      <c r="S353" s="55" t="n">
        <f aca="false">R353/L353</f>
        <v>24103.2916251894</v>
      </c>
      <c r="T353" s="56" t="n">
        <v>38437.78</v>
      </c>
      <c r="U353" s="6" t="n">
        <v>2023</v>
      </c>
    </row>
    <row r="354" s="2" customFormat="true" ht="12.75" hidden="false" customHeight="true" outlineLevel="0" collapsed="false">
      <c r="A354" s="6" t="n">
        <f aca="false">A353+1</f>
        <v>8</v>
      </c>
      <c r="B354" s="48" t="s">
        <v>627</v>
      </c>
      <c r="C354" s="6" t="s">
        <v>628</v>
      </c>
      <c r="D354" s="6" t="s">
        <v>72</v>
      </c>
      <c r="E354" s="6" t="n">
        <v>1965</v>
      </c>
      <c r="F354" s="17"/>
      <c r="G354" s="6" t="s">
        <v>63</v>
      </c>
      <c r="H354" s="48" t="s">
        <v>629</v>
      </c>
      <c r="I354" s="6" t="n">
        <v>2</v>
      </c>
      <c r="J354" s="49" t="n">
        <v>2</v>
      </c>
      <c r="K354" s="15" t="n">
        <v>555</v>
      </c>
      <c r="L354" s="15" t="n">
        <v>504.2</v>
      </c>
      <c r="M354" s="62" t="n">
        <v>329.4</v>
      </c>
      <c r="N354" s="49" t="n">
        <v>12</v>
      </c>
      <c r="O354" s="15" t="n">
        <f aca="false">'Раздел 2'!C354</f>
        <v>12726965.74</v>
      </c>
      <c r="P354" s="15" t="n">
        <v>0</v>
      </c>
      <c r="Q354" s="15" t="n">
        <v>0</v>
      </c>
      <c r="R354" s="15" t="n">
        <f aca="false">O354</f>
        <v>12726965.74</v>
      </c>
      <c r="S354" s="55" t="n">
        <f aca="false">R354/L354</f>
        <v>25241.8995239984</v>
      </c>
      <c r="T354" s="56" t="n">
        <v>40754.38</v>
      </c>
      <c r="U354" s="6" t="n">
        <v>2023</v>
      </c>
    </row>
    <row r="355" s="2" customFormat="true" ht="12.75" hidden="false" customHeight="true" outlineLevel="0" collapsed="false">
      <c r="A355" s="6" t="n">
        <f aca="false">A354+1</f>
        <v>9</v>
      </c>
      <c r="B355" s="48" t="s">
        <v>630</v>
      </c>
      <c r="C355" s="6" t="s">
        <v>631</v>
      </c>
      <c r="D355" s="6" t="s">
        <v>72</v>
      </c>
      <c r="E355" s="6" t="n">
        <v>1961</v>
      </c>
      <c r="F355" s="6"/>
      <c r="G355" s="6" t="s">
        <v>63</v>
      </c>
      <c r="H355" s="54" t="s">
        <v>64</v>
      </c>
      <c r="I355" s="6" t="n">
        <v>2</v>
      </c>
      <c r="J355" s="49" t="n">
        <v>2</v>
      </c>
      <c r="K355" s="15" t="n">
        <v>390.1</v>
      </c>
      <c r="L355" s="15" t="n">
        <v>297.4</v>
      </c>
      <c r="M355" s="62" t="n">
        <v>40.3</v>
      </c>
      <c r="N355" s="49" t="n">
        <v>8</v>
      </c>
      <c r="O355" s="15" t="n">
        <f aca="false">'Раздел 2'!C355</f>
        <v>5520054.16</v>
      </c>
      <c r="P355" s="15" t="n">
        <v>0</v>
      </c>
      <c r="Q355" s="15" t="n">
        <v>0</v>
      </c>
      <c r="R355" s="15" t="n">
        <f aca="false">O355</f>
        <v>5520054.16</v>
      </c>
      <c r="S355" s="55" t="n">
        <f aca="false">R355/L355</f>
        <v>18561.0429051782</v>
      </c>
      <c r="T355" s="56" t="n">
        <v>40754.38</v>
      </c>
      <c r="U355" s="6" t="n">
        <v>2023</v>
      </c>
    </row>
    <row r="356" s="36" customFormat="true" ht="12.75" hidden="false" customHeight="true" outlineLevel="0" collapsed="false">
      <c r="A356" s="28" t="s">
        <v>632</v>
      </c>
      <c r="B356" s="28"/>
      <c r="C356" s="73"/>
      <c r="D356" s="73"/>
      <c r="E356" s="30" t="n">
        <v>9</v>
      </c>
      <c r="F356" s="30"/>
      <c r="G356" s="30"/>
      <c r="H356" s="28"/>
      <c r="I356" s="30"/>
      <c r="J356" s="31"/>
      <c r="K356" s="33" t="n">
        <f aca="false">SUM(K347:K355)</f>
        <v>8547.5</v>
      </c>
      <c r="L356" s="33" t="n">
        <f aca="false">SUM(L347:L355)</f>
        <v>6929.12</v>
      </c>
      <c r="M356" s="33" t="n">
        <f aca="false">SUM(M347:M355)</f>
        <v>5856.5</v>
      </c>
      <c r="N356" s="33" t="n">
        <f aca="false">SUM(N347:N355)</f>
        <v>190</v>
      </c>
      <c r="O356" s="33" t="n">
        <f aca="false">SUM(O347:O355)</f>
        <v>32240602.7254658</v>
      </c>
      <c r="P356" s="33" t="n">
        <f aca="false">SUM(P347:P355)</f>
        <v>0</v>
      </c>
      <c r="Q356" s="33" t="n">
        <f aca="false">SUM(Q347:Q355)</f>
        <v>0</v>
      </c>
      <c r="R356" s="33" t="n">
        <f aca="false">SUM(R347:R355)</f>
        <v>32240602.7254658</v>
      </c>
      <c r="S356" s="64"/>
      <c r="T356" s="88"/>
      <c r="U356" s="30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</row>
    <row r="357" s="2" customFormat="true" ht="12.6" hidden="false" customHeight="true" outlineLevel="0" collapsed="false">
      <c r="A357" s="6" t="n">
        <v>1</v>
      </c>
      <c r="B357" s="48" t="s">
        <v>633</v>
      </c>
      <c r="C357" s="6" t="s">
        <v>634</v>
      </c>
      <c r="D357" s="6" t="s">
        <v>161</v>
      </c>
      <c r="E357" s="6" t="s">
        <v>555</v>
      </c>
      <c r="F357" s="17"/>
      <c r="G357" s="6" t="s">
        <v>63</v>
      </c>
      <c r="H357" s="48" t="s">
        <v>174</v>
      </c>
      <c r="I357" s="6" t="n">
        <v>2</v>
      </c>
      <c r="J357" s="49" t="n">
        <v>3</v>
      </c>
      <c r="K357" s="15" t="n">
        <v>566.8</v>
      </c>
      <c r="L357" s="15" t="n">
        <v>505</v>
      </c>
      <c r="M357" s="15" t="n">
        <v>50.4</v>
      </c>
      <c r="N357" s="49" t="n">
        <v>12</v>
      </c>
      <c r="O357" s="15" t="n">
        <f aca="false">'Раздел 2'!C357</f>
        <v>54229.34</v>
      </c>
      <c r="P357" s="15" t="n">
        <v>0</v>
      </c>
      <c r="Q357" s="15" t="n">
        <v>0</v>
      </c>
      <c r="R357" s="15" t="n">
        <f aca="false">O357</f>
        <v>54229.34</v>
      </c>
      <c r="S357" s="55" t="n">
        <f aca="false">R357/L357</f>
        <v>107.384831683168</v>
      </c>
      <c r="T357" s="56" t="n">
        <v>3235.856</v>
      </c>
      <c r="U357" s="6" t="n">
        <v>2024</v>
      </c>
    </row>
    <row r="358" s="2" customFormat="true" ht="12.6" hidden="false" customHeight="true" outlineLevel="0" collapsed="false">
      <c r="A358" s="6" t="n">
        <f aca="false">A357+1</f>
        <v>2</v>
      </c>
      <c r="B358" s="48" t="s">
        <v>635</v>
      </c>
      <c r="C358" s="6" t="s">
        <v>636</v>
      </c>
      <c r="D358" s="6" t="s">
        <v>161</v>
      </c>
      <c r="E358" s="6" t="s">
        <v>555</v>
      </c>
      <c r="F358" s="17"/>
      <c r="G358" s="6" t="s">
        <v>63</v>
      </c>
      <c r="H358" s="48" t="s">
        <v>174</v>
      </c>
      <c r="I358" s="6" t="n">
        <v>2</v>
      </c>
      <c r="J358" s="49" t="n">
        <v>2</v>
      </c>
      <c r="K358" s="15" t="n">
        <v>540.2</v>
      </c>
      <c r="L358" s="15" t="n">
        <v>487.2</v>
      </c>
      <c r="M358" s="15" t="n">
        <v>108.6</v>
      </c>
      <c r="N358" s="49" t="n">
        <v>8</v>
      </c>
      <c r="O358" s="15" t="n">
        <f aca="false">'Раздел 2'!C358</f>
        <v>39677.99</v>
      </c>
      <c r="P358" s="15" t="n">
        <v>0</v>
      </c>
      <c r="Q358" s="15" t="n">
        <v>0</v>
      </c>
      <c r="R358" s="15" t="n">
        <f aca="false">O358</f>
        <v>39677.99</v>
      </c>
      <c r="S358" s="55" t="n">
        <f aca="false">R358/L358</f>
        <v>81.4408661740558</v>
      </c>
      <c r="T358" s="56" t="n">
        <v>3235.856</v>
      </c>
      <c r="U358" s="6" t="n">
        <v>2024</v>
      </c>
    </row>
    <row r="359" s="2" customFormat="true" ht="12.6" hidden="false" customHeight="true" outlineLevel="0" collapsed="false">
      <c r="A359" s="6" t="n">
        <f aca="false">A358+1</f>
        <v>3</v>
      </c>
      <c r="B359" s="48" t="s">
        <v>637</v>
      </c>
      <c r="C359" s="6" t="s">
        <v>638</v>
      </c>
      <c r="D359" s="6" t="s">
        <v>161</v>
      </c>
      <c r="E359" s="6" t="s">
        <v>453</v>
      </c>
      <c r="F359" s="17"/>
      <c r="G359" s="6" t="s">
        <v>63</v>
      </c>
      <c r="H359" s="48" t="s">
        <v>639</v>
      </c>
      <c r="I359" s="6" t="n">
        <v>2</v>
      </c>
      <c r="J359" s="49" t="n">
        <v>1</v>
      </c>
      <c r="K359" s="15" t="n">
        <v>393.2</v>
      </c>
      <c r="L359" s="15" t="n">
        <v>357.7</v>
      </c>
      <c r="M359" s="15" t="n">
        <v>83.3</v>
      </c>
      <c r="N359" s="49" t="n">
        <v>8</v>
      </c>
      <c r="O359" s="15" t="n">
        <f aca="false">'Раздел 2'!C359</f>
        <v>44330.29</v>
      </c>
      <c r="P359" s="15" t="n">
        <v>0</v>
      </c>
      <c r="Q359" s="15" t="n">
        <v>0</v>
      </c>
      <c r="R359" s="15" t="n">
        <f aca="false">O359</f>
        <v>44330.29</v>
      </c>
      <c r="S359" s="55" t="n">
        <f aca="false">R359/L359</f>
        <v>123.931478892927</v>
      </c>
      <c r="T359" s="56" t="n">
        <v>3235.856</v>
      </c>
      <c r="U359" s="6" t="n">
        <v>2024</v>
      </c>
    </row>
    <row r="360" s="2" customFormat="true" ht="12.6" hidden="false" customHeight="true" outlineLevel="0" collapsed="false">
      <c r="A360" s="6" t="n">
        <f aca="false">A359+1</f>
        <v>4</v>
      </c>
      <c r="B360" s="48" t="s">
        <v>640</v>
      </c>
      <c r="C360" s="6" t="s">
        <v>641</v>
      </c>
      <c r="D360" s="6" t="s">
        <v>161</v>
      </c>
      <c r="E360" s="6" t="s">
        <v>167</v>
      </c>
      <c r="F360" s="17"/>
      <c r="G360" s="6" t="s">
        <v>63</v>
      </c>
      <c r="H360" s="48" t="s">
        <v>471</v>
      </c>
      <c r="I360" s="6" t="n">
        <v>2</v>
      </c>
      <c r="J360" s="49" t="n">
        <v>1</v>
      </c>
      <c r="K360" s="15" t="n">
        <v>351.3</v>
      </c>
      <c r="L360" s="15" t="n">
        <v>327.8</v>
      </c>
      <c r="M360" s="15" t="n">
        <v>125.2</v>
      </c>
      <c r="N360" s="49" t="n">
        <v>9</v>
      </c>
      <c r="O360" s="15" t="n">
        <f aca="false">'Раздел 2'!C360</f>
        <v>37157.12</v>
      </c>
      <c r="P360" s="15" t="n">
        <v>0</v>
      </c>
      <c r="Q360" s="15" t="n">
        <v>0</v>
      </c>
      <c r="R360" s="15" t="n">
        <f aca="false">O360</f>
        <v>37157.12</v>
      </c>
      <c r="S360" s="55" t="n">
        <f aca="false">R360/L360</f>
        <v>113.353020134228</v>
      </c>
      <c r="T360" s="56" t="n">
        <v>3235.856</v>
      </c>
      <c r="U360" s="6" t="n">
        <v>2024</v>
      </c>
    </row>
    <row r="361" s="2" customFormat="true" ht="12.6" hidden="false" customHeight="true" outlineLevel="0" collapsed="false">
      <c r="A361" s="6" t="n">
        <f aca="false">A360+1</f>
        <v>5</v>
      </c>
      <c r="B361" s="48" t="s">
        <v>642</v>
      </c>
      <c r="C361" s="6" t="s">
        <v>643</v>
      </c>
      <c r="D361" s="6" t="s">
        <v>161</v>
      </c>
      <c r="E361" s="6" t="s">
        <v>167</v>
      </c>
      <c r="F361" s="17"/>
      <c r="G361" s="6" t="s">
        <v>63</v>
      </c>
      <c r="H361" s="54" t="s">
        <v>64</v>
      </c>
      <c r="I361" s="6" t="n">
        <v>5</v>
      </c>
      <c r="J361" s="49" t="n">
        <v>3</v>
      </c>
      <c r="K361" s="15" t="n">
        <v>3780</v>
      </c>
      <c r="L361" s="15" t="n">
        <v>3461.72</v>
      </c>
      <c r="M361" s="15" t="n">
        <v>2090</v>
      </c>
      <c r="N361" s="49" t="n">
        <v>89</v>
      </c>
      <c r="O361" s="15" t="n">
        <f aca="false">'Раздел 2'!C361</f>
        <v>170597.19</v>
      </c>
      <c r="P361" s="15" t="n">
        <v>0</v>
      </c>
      <c r="Q361" s="15" t="n">
        <v>0</v>
      </c>
      <c r="R361" s="15" t="n">
        <f aca="false">O361</f>
        <v>170597.19</v>
      </c>
      <c r="S361" s="55" t="n">
        <f aca="false">R361/L361</f>
        <v>49.2810481494748</v>
      </c>
      <c r="T361" s="56" t="n">
        <v>3921.876</v>
      </c>
      <c r="U361" s="6" t="n">
        <v>2024</v>
      </c>
    </row>
    <row r="362" s="2" customFormat="true" ht="12.6" hidden="false" customHeight="true" outlineLevel="0" collapsed="false">
      <c r="A362" s="6" t="n">
        <f aca="false">A361+1</f>
        <v>6</v>
      </c>
      <c r="B362" s="48" t="s">
        <v>644</v>
      </c>
      <c r="C362" s="6" t="s">
        <v>645</v>
      </c>
      <c r="D362" s="6" t="s">
        <v>161</v>
      </c>
      <c r="E362" s="6" t="s">
        <v>84</v>
      </c>
      <c r="F362" s="108"/>
      <c r="G362" s="6" t="s">
        <v>63</v>
      </c>
      <c r="H362" s="48" t="s">
        <v>646</v>
      </c>
      <c r="I362" s="6" t="n">
        <v>2</v>
      </c>
      <c r="J362" s="49" t="n">
        <v>1</v>
      </c>
      <c r="K362" s="15" t="n">
        <v>278.3</v>
      </c>
      <c r="L362" s="15" t="n">
        <v>278.3</v>
      </c>
      <c r="M362" s="15" t="n">
        <v>208.9</v>
      </c>
      <c r="N362" s="49" t="n">
        <v>8</v>
      </c>
      <c r="O362" s="15" t="n">
        <f aca="false">'Раздел 2'!C362</f>
        <v>34861.72</v>
      </c>
      <c r="P362" s="15" t="n">
        <v>0</v>
      </c>
      <c r="Q362" s="15" t="n">
        <v>0</v>
      </c>
      <c r="R362" s="15" t="n">
        <f aca="false">O362</f>
        <v>34861.72</v>
      </c>
      <c r="S362" s="55" t="n">
        <f aca="false">R362/L362</f>
        <v>125.266690621631</v>
      </c>
      <c r="T362" s="56" t="n">
        <v>3235.856</v>
      </c>
      <c r="U362" s="6" t="n">
        <v>2024</v>
      </c>
    </row>
    <row r="363" s="2" customFormat="true" ht="12.6" hidden="false" customHeight="true" outlineLevel="0" collapsed="false">
      <c r="A363" s="6" t="n">
        <f aca="false">A362+1</f>
        <v>7</v>
      </c>
      <c r="B363" s="48" t="s">
        <v>647</v>
      </c>
      <c r="C363" s="6" t="s">
        <v>648</v>
      </c>
      <c r="D363" s="6" t="s">
        <v>161</v>
      </c>
      <c r="E363" s="6" t="s">
        <v>177</v>
      </c>
      <c r="F363" s="108"/>
      <c r="G363" s="6" t="s">
        <v>63</v>
      </c>
      <c r="H363" s="48" t="s">
        <v>646</v>
      </c>
      <c r="I363" s="6" t="n">
        <v>2</v>
      </c>
      <c r="J363" s="49" t="n">
        <v>1</v>
      </c>
      <c r="K363" s="15" t="n">
        <v>332</v>
      </c>
      <c r="L363" s="15" t="n">
        <v>273</v>
      </c>
      <c r="M363" s="15" t="n">
        <v>77</v>
      </c>
      <c r="N363" s="49" t="n">
        <v>8</v>
      </c>
      <c r="O363" s="15" t="n">
        <f aca="false">'Раздел 2'!C363</f>
        <v>34861.72</v>
      </c>
      <c r="P363" s="15" t="n">
        <v>0</v>
      </c>
      <c r="Q363" s="15" t="n">
        <v>0</v>
      </c>
      <c r="R363" s="15" t="n">
        <f aca="false">O363</f>
        <v>34861.72</v>
      </c>
      <c r="S363" s="55" t="n">
        <f aca="false">R363/L363</f>
        <v>127.698608058608</v>
      </c>
      <c r="T363" s="56" t="n">
        <v>3235.856</v>
      </c>
      <c r="U363" s="6" t="n">
        <v>2024</v>
      </c>
    </row>
    <row r="364" s="2" customFormat="true" ht="12.6" hidden="false" customHeight="true" outlineLevel="0" collapsed="false">
      <c r="A364" s="6" t="n">
        <f aca="false">A363+1</f>
        <v>8</v>
      </c>
      <c r="B364" s="48" t="s">
        <v>649</v>
      </c>
      <c r="C364" s="6" t="s">
        <v>650</v>
      </c>
      <c r="D364" s="6" t="s">
        <v>161</v>
      </c>
      <c r="E364" s="6" t="s">
        <v>167</v>
      </c>
      <c r="F364" s="17"/>
      <c r="G364" s="6" t="s">
        <v>63</v>
      </c>
      <c r="H364" s="48" t="s">
        <v>471</v>
      </c>
      <c r="I364" s="6" t="n">
        <v>2</v>
      </c>
      <c r="J364" s="49" t="n">
        <v>2</v>
      </c>
      <c r="K364" s="15" t="n">
        <v>577.3</v>
      </c>
      <c r="L364" s="15" t="n">
        <v>505.1</v>
      </c>
      <c r="M364" s="15" t="n">
        <v>161.9</v>
      </c>
      <c r="N364" s="49" t="n">
        <v>12</v>
      </c>
      <c r="O364" s="15" t="n">
        <f aca="false">'Раздел 2'!C364</f>
        <v>55233.58</v>
      </c>
      <c r="P364" s="15" t="n">
        <v>0</v>
      </c>
      <c r="Q364" s="15" t="n">
        <v>0</v>
      </c>
      <c r="R364" s="15" t="n">
        <f aca="false">O364</f>
        <v>55233.58</v>
      </c>
      <c r="S364" s="55" t="n">
        <f aca="false">R364/L364</f>
        <v>109.351771926351</v>
      </c>
      <c r="T364" s="56" t="n">
        <v>3235.856</v>
      </c>
      <c r="U364" s="6" t="n">
        <v>2024</v>
      </c>
    </row>
    <row r="365" s="2" customFormat="true" ht="12.6" hidden="false" customHeight="true" outlineLevel="0" collapsed="false">
      <c r="A365" s="6" t="n">
        <f aca="false">A364+1</f>
        <v>9</v>
      </c>
      <c r="B365" s="48" t="s">
        <v>651</v>
      </c>
      <c r="C365" s="6" t="s">
        <v>652</v>
      </c>
      <c r="D365" s="6" t="s">
        <v>161</v>
      </c>
      <c r="E365" s="6" t="s">
        <v>200</v>
      </c>
      <c r="F365" s="17"/>
      <c r="G365" s="6" t="s">
        <v>63</v>
      </c>
      <c r="H365" s="48" t="s">
        <v>471</v>
      </c>
      <c r="I365" s="6" t="n">
        <v>2</v>
      </c>
      <c r="J365" s="49" t="n">
        <v>1</v>
      </c>
      <c r="K365" s="15" t="n">
        <v>590.8</v>
      </c>
      <c r="L365" s="15" t="n">
        <v>539</v>
      </c>
      <c r="M365" s="15" t="n">
        <v>398.8</v>
      </c>
      <c r="N365" s="49" t="n">
        <v>14</v>
      </c>
      <c r="O365" s="15" t="n">
        <f aca="false">'Раздел 2'!C365</f>
        <v>31837</v>
      </c>
      <c r="P365" s="15" t="n">
        <v>0</v>
      </c>
      <c r="Q365" s="15" t="n">
        <v>0</v>
      </c>
      <c r="R365" s="15" t="n">
        <f aca="false">O365</f>
        <v>31837</v>
      </c>
      <c r="S365" s="55" t="n">
        <f aca="false">R365/L365</f>
        <v>59.0667903525046</v>
      </c>
      <c r="T365" s="56" t="n">
        <v>5039.042</v>
      </c>
      <c r="U365" s="6" t="n">
        <v>2024</v>
      </c>
    </row>
    <row r="366" s="2" customFormat="true" ht="12.6" hidden="false" customHeight="true" outlineLevel="0" collapsed="false">
      <c r="A366" s="6" t="n">
        <f aca="false">A365+1</f>
        <v>10</v>
      </c>
      <c r="B366" s="48" t="s">
        <v>653</v>
      </c>
      <c r="C366" s="6" t="s">
        <v>654</v>
      </c>
      <c r="D366" s="6" t="s">
        <v>161</v>
      </c>
      <c r="E366" s="6" t="s">
        <v>655</v>
      </c>
      <c r="F366" s="17"/>
      <c r="G366" s="6" t="s">
        <v>63</v>
      </c>
      <c r="H366" s="48" t="s">
        <v>471</v>
      </c>
      <c r="I366" s="6" t="n">
        <v>2</v>
      </c>
      <c r="J366" s="49" t="n">
        <v>2</v>
      </c>
      <c r="K366" s="15" t="n">
        <v>564.5</v>
      </c>
      <c r="L366" s="15" t="n">
        <v>508.2</v>
      </c>
      <c r="M366" s="15" t="n">
        <v>438.6</v>
      </c>
      <c r="N366" s="49" t="n">
        <v>8</v>
      </c>
      <c r="O366" s="15" t="n">
        <f aca="false">'Раздел 2'!C366</f>
        <v>53837.51</v>
      </c>
      <c r="P366" s="15" t="n">
        <v>0</v>
      </c>
      <c r="Q366" s="15" t="n">
        <v>0</v>
      </c>
      <c r="R366" s="15" t="n">
        <f aca="false">O366</f>
        <v>53837.51</v>
      </c>
      <c r="S366" s="55" t="n">
        <f aca="false">R366/L366</f>
        <v>105.93764266037</v>
      </c>
      <c r="T366" s="56" t="n">
        <v>5039.042</v>
      </c>
      <c r="U366" s="6" t="n">
        <v>2024</v>
      </c>
    </row>
    <row r="367" s="2" customFormat="true" ht="12.6" hidden="false" customHeight="true" outlineLevel="0" collapsed="false">
      <c r="A367" s="6" t="n">
        <f aca="false">A366+1</f>
        <v>11</v>
      </c>
      <c r="B367" s="48" t="s">
        <v>656</v>
      </c>
      <c r="C367" s="6" t="s">
        <v>657</v>
      </c>
      <c r="D367" s="6" t="s">
        <v>161</v>
      </c>
      <c r="E367" s="6" t="s">
        <v>555</v>
      </c>
      <c r="F367" s="17"/>
      <c r="G367" s="6" t="s">
        <v>63</v>
      </c>
      <c r="H367" s="48" t="s">
        <v>471</v>
      </c>
      <c r="I367" s="6" t="n">
        <v>2</v>
      </c>
      <c r="J367" s="49" t="n">
        <v>1</v>
      </c>
      <c r="K367" s="15" t="n">
        <v>317.2</v>
      </c>
      <c r="L367" s="15" t="n">
        <v>304.7</v>
      </c>
      <c r="M367" s="15" t="n">
        <v>187.8</v>
      </c>
      <c r="N367" s="49" t="n">
        <v>8</v>
      </c>
      <c r="O367" s="15" t="n">
        <f aca="false">'Раздел 2'!C367</f>
        <v>29569.64</v>
      </c>
      <c r="P367" s="15" t="n">
        <v>0</v>
      </c>
      <c r="Q367" s="15" t="n">
        <v>0</v>
      </c>
      <c r="R367" s="15" t="n">
        <f aca="false">O367</f>
        <v>29569.64</v>
      </c>
      <c r="S367" s="55" t="n">
        <f aca="false">R367/L367</f>
        <v>97.0450935346242</v>
      </c>
      <c r="T367" s="56" t="n">
        <v>3235.856</v>
      </c>
      <c r="U367" s="6" t="n">
        <v>2024</v>
      </c>
    </row>
    <row r="368" s="2" customFormat="true" ht="12.6" hidden="false" customHeight="true" outlineLevel="0" collapsed="false">
      <c r="A368" s="6" t="n">
        <v>12</v>
      </c>
      <c r="B368" s="48" t="s">
        <v>603</v>
      </c>
      <c r="C368" s="6" t="s">
        <v>604</v>
      </c>
      <c r="D368" s="6" t="s">
        <v>72</v>
      </c>
      <c r="E368" s="6" t="n">
        <v>1965</v>
      </c>
      <c r="F368" s="17"/>
      <c r="G368" s="6" t="s">
        <v>63</v>
      </c>
      <c r="H368" s="6" t="s">
        <v>556</v>
      </c>
      <c r="I368" s="6" t="n">
        <v>5</v>
      </c>
      <c r="J368" s="6" t="n">
        <v>2</v>
      </c>
      <c r="K368" s="15" t="n">
        <v>1574.5</v>
      </c>
      <c r="L368" s="15" t="n">
        <v>1574.5</v>
      </c>
      <c r="M368" s="15" t="n">
        <v>1508.3</v>
      </c>
      <c r="N368" s="6" t="n">
        <v>38</v>
      </c>
      <c r="O368" s="15" t="n">
        <f aca="false">'Раздел 2'!C368</f>
        <v>3147880.44208</v>
      </c>
      <c r="P368" s="15" t="n">
        <v>0</v>
      </c>
      <c r="Q368" s="15" t="n">
        <v>0</v>
      </c>
      <c r="R368" s="15" t="n">
        <f aca="false">O368</f>
        <v>3147880.44208</v>
      </c>
      <c r="S368" s="15" t="n">
        <f aca="false">R368/L368</f>
        <v>1999.28894384249</v>
      </c>
      <c r="T368" s="71" t="n">
        <v>33399.48</v>
      </c>
      <c r="U368" s="6" t="n">
        <v>2024</v>
      </c>
    </row>
    <row r="369" s="2" customFormat="true" ht="12.6" hidden="false" customHeight="true" outlineLevel="0" collapsed="false">
      <c r="A369" s="6" t="n">
        <v>13</v>
      </c>
      <c r="B369" s="63" t="s">
        <v>658</v>
      </c>
      <c r="C369" s="6" t="s">
        <v>659</v>
      </c>
      <c r="D369" s="6" t="s">
        <v>161</v>
      </c>
      <c r="E369" s="6" t="s">
        <v>200</v>
      </c>
      <c r="F369" s="17"/>
      <c r="G369" s="17" t="s">
        <v>52</v>
      </c>
      <c r="H369" s="48" t="s">
        <v>69</v>
      </c>
      <c r="I369" s="6" t="n">
        <v>5</v>
      </c>
      <c r="J369" s="49" t="n">
        <v>4</v>
      </c>
      <c r="K369" s="15" t="n">
        <v>3290</v>
      </c>
      <c r="L369" s="15" t="n">
        <v>2121.8</v>
      </c>
      <c r="M369" s="15" t="n">
        <v>0</v>
      </c>
      <c r="N369" s="49" t="n">
        <v>80</v>
      </c>
      <c r="O369" s="15" t="n">
        <f aca="false">'Раздел 2'!C369</f>
        <v>2411998</v>
      </c>
      <c r="P369" s="15" t="n">
        <v>0</v>
      </c>
      <c r="Q369" s="15" t="n">
        <v>0</v>
      </c>
      <c r="R369" s="15" t="n">
        <f aca="false">O369</f>
        <v>2411998</v>
      </c>
      <c r="S369" s="55" t="n">
        <f aca="false">R369/L369</f>
        <v>1136.7697238194</v>
      </c>
      <c r="T369" s="56" t="n">
        <v>22170.72</v>
      </c>
      <c r="U369" s="6" t="n">
        <v>2024</v>
      </c>
    </row>
    <row r="370" s="36" customFormat="true" ht="12.75" hidden="false" customHeight="true" outlineLevel="0" collapsed="false">
      <c r="A370" s="28" t="s">
        <v>660</v>
      </c>
      <c r="B370" s="28"/>
      <c r="C370" s="28"/>
      <c r="D370" s="28"/>
      <c r="E370" s="30" t="n">
        <v>13</v>
      </c>
      <c r="F370" s="30"/>
      <c r="G370" s="30"/>
      <c r="H370" s="28"/>
      <c r="I370" s="30"/>
      <c r="J370" s="31"/>
      <c r="K370" s="33" t="n">
        <f aca="false">SUM(K357:K369)</f>
        <v>13156.1</v>
      </c>
      <c r="L370" s="33" t="n">
        <f aca="false">SUM(L357:L369)</f>
        <v>11244.02</v>
      </c>
      <c r="M370" s="33" t="n">
        <f aca="false">SUM(M357:M369)</f>
        <v>5438.8</v>
      </c>
      <c r="N370" s="33" t="n">
        <f aca="false">SUM(N357:N369)</f>
        <v>302</v>
      </c>
      <c r="O370" s="33" t="n">
        <f aca="false">SUM(O357:O369)</f>
        <v>6146071.54208</v>
      </c>
      <c r="P370" s="33" t="n">
        <f aca="false">SUM(P357:P369)</f>
        <v>0</v>
      </c>
      <c r="Q370" s="33" t="n">
        <f aca="false">SUM(Q357:Q369)</f>
        <v>0</v>
      </c>
      <c r="R370" s="33" t="n">
        <f aca="false">SUM(R357:R369)</f>
        <v>6146071.54208</v>
      </c>
      <c r="S370" s="64"/>
      <c r="T370" s="88"/>
      <c r="U370" s="30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</row>
    <row r="371" s="86" customFormat="true" ht="13.35" hidden="false" customHeight="true" outlineLevel="0" collapsed="false">
      <c r="A371" s="21" t="s">
        <v>661</v>
      </c>
      <c r="B371" s="21"/>
      <c r="C371" s="21"/>
      <c r="D371" s="21"/>
      <c r="E371" s="90" t="n">
        <f aca="false">E370+E356+E346</f>
        <v>28</v>
      </c>
      <c r="F371" s="90"/>
      <c r="G371" s="90"/>
      <c r="H371" s="90"/>
      <c r="I371" s="90"/>
      <c r="J371" s="90"/>
      <c r="K371" s="91" t="n">
        <f aca="false">K370+K356+K346</f>
        <v>25643.7</v>
      </c>
      <c r="L371" s="91" t="n">
        <f aca="false">L370+L356+L346</f>
        <v>21763.04</v>
      </c>
      <c r="M371" s="90" t="n">
        <f aca="false">M370+M356+M346</f>
        <v>13826.8</v>
      </c>
      <c r="N371" s="90" t="n">
        <f aca="false">N370+N356+N346</f>
        <v>574</v>
      </c>
      <c r="O371" s="91" t="n">
        <f aca="false">O356+O346+O370</f>
        <v>42093941.9175459</v>
      </c>
      <c r="P371" s="90"/>
      <c r="Q371" s="90"/>
      <c r="R371" s="91" t="n">
        <f aca="false">R370+R356+R346</f>
        <v>42093941.9175459</v>
      </c>
      <c r="S371" s="25"/>
      <c r="T371" s="85"/>
      <c r="U371" s="23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</row>
    <row r="372" s="2" customFormat="true" ht="13.35" hidden="false" customHeight="true" outlineLevel="0" collapsed="false">
      <c r="A372" s="6"/>
      <c r="B372" s="46" t="s">
        <v>662</v>
      </c>
      <c r="C372" s="46"/>
      <c r="D372" s="46"/>
      <c r="E372" s="47"/>
      <c r="F372" s="6"/>
      <c r="G372" s="6"/>
      <c r="H372" s="48"/>
      <c r="I372" s="6"/>
      <c r="J372" s="49"/>
      <c r="K372" s="15"/>
      <c r="L372" s="15"/>
      <c r="M372" s="6"/>
      <c r="N372" s="49"/>
      <c r="O372" s="15"/>
      <c r="P372" s="15"/>
      <c r="Q372" s="15"/>
      <c r="R372" s="50"/>
      <c r="S372" s="55"/>
      <c r="T372" s="87"/>
      <c r="U372" s="6"/>
    </row>
    <row r="373" s="2" customFormat="true" ht="12.75" hidden="false" customHeight="true" outlineLevel="0" collapsed="false">
      <c r="A373" s="6" t="n">
        <v>1</v>
      </c>
      <c r="B373" s="48" t="s">
        <v>663</v>
      </c>
      <c r="C373" s="6" t="s">
        <v>664</v>
      </c>
      <c r="D373" s="6" t="s">
        <v>72</v>
      </c>
      <c r="E373" s="6" t="n">
        <v>1955</v>
      </c>
      <c r="F373" s="17"/>
      <c r="G373" s="6" t="s">
        <v>63</v>
      </c>
      <c r="H373" s="54" t="s">
        <v>64</v>
      </c>
      <c r="I373" s="6" t="n">
        <v>4</v>
      </c>
      <c r="J373" s="49" t="n">
        <v>2</v>
      </c>
      <c r="K373" s="15" t="n">
        <v>1274.2</v>
      </c>
      <c r="L373" s="15" t="n">
        <v>825</v>
      </c>
      <c r="M373" s="15" t="n">
        <v>58.5</v>
      </c>
      <c r="N373" s="49" t="n">
        <v>33</v>
      </c>
      <c r="O373" s="15" t="n">
        <f aca="false">'Раздел 2'!C373</f>
        <v>14202855.14</v>
      </c>
      <c r="P373" s="15" t="n">
        <v>0</v>
      </c>
      <c r="Q373" s="15" t="n">
        <v>0</v>
      </c>
      <c r="R373" s="15" t="n">
        <f aca="false">O373</f>
        <v>14202855.14</v>
      </c>
      <c r="S373" s="55" t="n">
        <f aca="false">R373/L373</f>
        <v>17215.5819878788</v>
      </c>
      <c r="T373" s="56" t="n">
        <v>29534.59</v>
      </c>
      <c r="U373" s="6" t="n">
        <v>2022</v>
      </c>
    </row>
    <row r="374" s="2" customFormat="true" ht="12.75" hidden="false" customHeight="true" outlineLevel="0" collapsed="false">
      <c r="A374" s="6" t="n">
        <v>2</v>
      </c>
      <c r="B374" s="48" t="s">
        <v>665</v>
      </c>
      <c r="C374" s="6" t="s">
        <v>666</v>
      </c>
      <c r="D374" s="6" t="s">
        <v>72</v>
      </c>
      <c r="E374" s="6" t="n">
        <v>1968</v>
      </c>
      <c r="F374" s="6"/>
      <c r="G374" s="6" t="s">
        <v>63</v>
      </c>
      <c r="H374" s="48" t="s">
        <v>69</v>
      </c>
      <c r="I374" s="6" t="n">
        <v>2</v>
      </c>
      <c r="J374" s="49" t="n">
        <v>3</v>
      </c>
      <c r="K374" s="15" t="n">
        <v>1097</v>
      </c>
      <c r="L374" s="15" t="n">
        <v>1032</v>
      </c>
      <c r="M374" s="15" t="n">
        <v>0</v>
      </c>
      <c r="N374" s="6" t="n">
        <v>23</v>
      </c>
      <c r="O374" s="15" t="n">
        <f aca="false">'Раздел 2'!C374</f>
        <v>12714137.21</v>
      </c>
      <c r="P374" s="15" t="n">
        <v>0</v>
      </c>
      <c r="Q374" s="15" t="n">
        <v>0</v>
      </c>
      <c r="R374" s="15" t="n">
        <f aca="false">O374</f>
        <v>12714137.21</v>
      </c>
      <c r="S374" s="55" t="n">
        <f aca="false">R374/L374</f>
        <v>12319.9003972868</v>
      </c>
      <c r="T374" s="56" t="n">
        <v>32927.95</v>
      </c>
      <c r="U374" s="6" t="n">
        <v>2022</v>
      </c>
    </row>
    <row r="375" s="36" customFormat="true" ht="12.75" hidden="false" customHeight="true" outlineLevel="0" collapsed="false">
      <c r="A375" s="28" t="s">
        <v>667</v>
      </c>
      <c r="B375" s="28"/>
      <c r="C375" s="30"/>
      <c r="D375" s="30"/>
      <c r="E375" s="30" t="n">
        <v>2</v>
      </c>
      <c r="F375" s="30"/>
      <c r="G375" s="30"/>
      <c r="H375" s="28"/>
      <c r="I375" s="30"/>
      <c r="J375" s="31"/>
      <c r="K375" s="33" t="n">
        <f aca="false">SUM(K373:K374)</f>
        <v>2371.2</v>
      </c>
      <c r="L375" s="33" t="n">
        <f aca="false">SUM(L373:L374)</f>
        <v>1857</v>
      </c>
      <c r="M375" s="33" t="n">
        <f aca="false">SUM(M373:M374)</f>
        <v>58.5</v>
      </c>
      <c r="N375" s="33" t="n">
        <f aca="false">SUM(N373:N374)</f>
        <v>56</v>
      </c>
      <c r="O375" s="33" t="n">
        <f aca="false">SUM(O373:O374)</f>
        <v>26916992.35</v>
      </c>
      <c r="P375" s="33" t="n">
        <f aca="false">SUM(P373:P374)</f>
        <v>0</v>
      </c>
      <c r="Q375" s="33" t="n">
        <f aca="false">SUM(Q373:Q374)</f>
        <v>0</v>
      </c>
      <c r="R375" s="33" t="n">
        <f aca="false">SUM(R373:R374)</f>
        <v>26916992.35</v>
      </c>
      <c r="S375" s="64"/>
      <c r="T375" s="88"/>
      <c r="U375" s="30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</row>
    <row r="376" s="2" customFormat="true" ht="12.75" hidden="false" customHeight="true" outlineLevel="0" collapsed="false">
      <c r="A376" s="6" t="n">
        <v>1</v>
      </c>
      <c r="B376" s="48" t="s">
        <v>668</v>
      </c>
      <c r="C376" s="6" t="s">
        <v>669</v>
      </c>
      <c r="D376" s="6" t="s">
        <v>137</v>
      </c>
      <c r="E376" s="6" t="n">
        <v>1960</v>
      </c>
      <c r="F376" s="6"/>
      <c r="G376" s="6" t="s">
        <v>63</v>
      </c>
      <c r="H376" s="48" t="s">
        <v>69</v>
      </c>
      <c r="I376" s="6" t="n">
        <v>3</v>
      </c>
      <c r="J376" s="49" t="n">
        <v>2</v>
      </c>
      <c r="K376" s="15" t="n">
        <v>1042.7</v>
      </c>
      <c r="L376" s="15" t="n">
        <v>977</v>
      </c>
      <c r="M376" s="6" t="n">
        <v>895.9</v>
      </c>
      <c r="N376" s="49" t="n">
        <v>26</v>
      </c>
      <c r="O376" s="15" t="n">
        <f aca="false">'Раздел 2'!C376</f>
        <v>15181172.35</v>
      </c>
      <c r="P376" s="15" t="n">
        <v>0</v>
      </c>
      <c r="Q376" s="15" t="n">
        <v>0</v>
      </c>
      <c r="R376" s="15" t="n">
        <f aca="false">O376</f>
        <v>15181172.35</v>
      </c>
      <c r="S376" s="55" t="n">
        <f aca="false">R376/L376</f>
        <v>15538.5592118731</v>
      </c>
      <c r="T376" s="56" t="n">
        <v>23904.53</v>
      </c>
      <c r="U376" s="6" t="n">
        <v>2023</v>
      </c>
    </row>
    <row r="377" s="2" customFormat="true" ht="12.75" hidden="false" customHeight="true" outlineLevel="0" collapsed="false">
      <c r="A377" s="6" t="n">
        <v>2</v>
      </c>
      <c r="B377" s="48" t="s">
        <v>670</v>
      </c>
      <c r="C377" s="6" t="s">
        <v>671</v>
      </c>
      <c r="D377" s="6" t="s">
        <v>137</v>
      </c>
      <c r="E377" s="6" t="n">
        <v>1960</v>
      </c>
      <c r="F377" s="6"/>
      <c r="G377" s="6" t="s">
        <v>63</v>
      </c>
      <c r="H377" s="54" t="s">
        <v>64</v>
      </c>
      <c r="I377" s="6" t="n">
        <v>3</v>
      </c>
      <c r="J377" s="49" t="n">
        <v>2</v>
      </c>
      <c r="K377" s="15" t="n">
        <v>1039</v>
      </c>
      <c r="L377" s="15" t="n">
        <v>960.2</v>
      </c>
      <c r="M377" s="6" t="n">
        <v>785.9</v>
      </c>
      <c r="N377" s="49" t="n">
        <v>18</v>
      </c>
      <c r="O377" s="15" t="n">
        <f aca="false">'Раздел 2'!C377</f>
        <v>13203591.7</v>
      </c>
      <c r="P377" s="15" t="n">
        <v>0</v>
      </c>
      <c r="Q377" s="15" t="n">
        <v>0</v>
      </c>
      <c r="R377" s="15" t="n">
        <f aca="false">O377</f>
        <v>13203591.7</v>
      </c>
      <c r="S377" s="55" t="n">
        <f aca="false">R377/L377</f>
        <v>13750.8765882108</v>
      </c>
      <c r="T377" s="56" t="n">
        <v>22267.76</v>
      </c>
      <c r="U377" s="6" t="n">
        <v>2023</v>
      </c>
    </row>
    <row r="378" s="2" customFormat="true" ht="12.75" hidden="false" customHeight="true" outlineLevel="0" collapsed="false">
      <c r="A378" s="6" t="n">
        <v>3</v>
      </c>
      <c r="B378" s="48" t="s">
        <v>672</v>
      </c>
      <c r="C378" s="6" t="s">
        <v>673</v>
      </c>
      <c r="D378" s="6" t="s">
        <v>161</v>
      </c>
      <c r="E378" s="6" t="n">
        <v>1964</v>
      </c>
      <c r="F378" s="17"/>
      <c r="G378" s="6" t="s">
        <v>63</v>
      </c>
      <c r="H378" s="54" t="s">
        <v>64</v>
      </c>
      <c r="I378" s="6" t="n">
        <v>2</v>
      </c>
      <c r="J378" s="49" t="n">
        <v>3</v>
      </c>
      <c r="K378" s="15" t="n">
        <v>594.9</v>
      </c>
      <c r="L378" s="15" t="n">
        <v>541.1</v>
      </c>
      <c r="M378" s="15" t="n">
        <v>434.6</v>
      </c>
      <c r="N378" s="49" t="n">
        <v>12</v>
      </c>
      <c r="O378" s="15" t="n">
        <f aca="false">'Раздел 2'!C378</f>
        <v>10322945.63</v>
      </c>
      <c r="P378" s="15" t="n">
        <v>0</v>
      </c>
      <c r="Q378" s="15" t="n">
        <v>0</v>
      </c>
      <c r="R378" s="15" t="n">
        <f aca="false">O378</f>
        <v>10322945.63</v>
      </c>
      <c r="S378" s="55" t="n">
        <f aca="false">R378/L378</f>
        <v>19077.7039918684</v>
      </c>
      <c r="T378" s="56" t="n">
        <v>39373.88</v>
      </c>
      <c r="U378" s="6" t="n">
        <v>2023</v>
      </c>
    </row>
    <row r="379" s="2" customFormat="true" ht="12.75" hidden="false" customHeight="true" outlineLevel="0" collapsed="false">
      <c r="A379" s="6" t="n">
        <v>4</v>
      </c>
      <c r="B379" s="76" t="s">
        <v>674</v>
      </c>
      <c r="C379" s="70" t="s">
        <v>675</v>
      </c>
      <c r="D379" s="70" t="s">
        <v>161</v>
      </c>
      <c r="E379" s="6" t="n">
        <v>1967</v>
      </c>
      <c r="F379" s="17"/>
      <c r="G379" s="6" t="s">
        <v>63</v>
      </c>
      <c r="H379" s="54" t="s">
        <v>64</v>
      </c>
      <c r="I379" s="6" t="n">
        <v>2</v>
      </c>
      <c r="J379" s="49" t="n">
        <v>2</v>
      </c>
      <c r="K379" s="15" t="n">
        <v>577.9</v>
      </c>
      <c r="L379" s="15" t="n">
        <v>524.7</v>
      </c>
      <c r="M379" s="15" t="n">
        <v>470.7</v>
      </c>
      <c r="N379" s="49" t="n">
        <v>13</v>
      </c>
      <c r="O379" s="15" t="n">
        <f aca="false">'Раздел 2'!C379</f>
        <v>9249845.48</v>
      </c>
      <c r="P379" s="15" t="n">
        <v>0</v>
      </c>
      <c r="Q379" s="15" t="n">
        <v>0</v>
      </c>
      <c r="R379" s="15" t="n">
        <f aca="false">O379</f>
        <v>9249845.48</v>
      </c>
      <c r="S379" s="55" t="n">
        <f aca="false">R379/L379</f>
        <v>17628.8269106156</v>
      </c>
      <c r="T379" s="56" t="n">
        <v>29488.42</v>
      </c>
      <c r="U379" s="6" t="n">
        <v>2023</v>
      </c>
    </row>
    <row r="380" s="2" customFormat="true" ht="12.75" hidden="false" customHeight="true" outlineLevel="0" collapsed="false">
      <c r="A380" s="6" t="n">
        <v>5</v>
      </c>
      <c r="B380" s="48" t="s">
        <v>676</v>
      </c>
      <c r="C380" s="6" t="s">
        <v>677</v>
      </c>
      <c r="D380" s="6" t="s">
        <v>678</v>
      </c>
      <c r="E380" s="6" t="n">
        <v>1962</v>
      </c>
      <c r="F380" s="6"/>
      <c r="G380" s="6" t="s">
        <v>63</v>
      </c>
      <c r="H380" s="48" t="s">
        <v>69</v>
      </c>
      <c r="I380" s="6" t="n">
        <v>5</v>
      </c>
      <c r="J380" s="49" t="n">
        <v>1</v>
      </c>
      <c r="K380" s="15" t="n">
        <v>2843.3</v>
      </c>
      <c r="L380" s="15" t="n">
        <v>2746.7</v>
      </c>
      <c r="M380" s="15" t="n">
        <v>0</v>
      </c>
      <c r="N380" s="49" t="n">
        <v>70</v>
      </c>
      <c r="O380" s="15" t="n">
        <f aca="false">'Раздел 2'!C380</f>
        <v>6603292.05</v>
      </c>
      <c r="P380" s="15" t="n">
        <v>0</v>
      </c>
      <c r="Q380" s="15" t="n">
        <v>0</v>
      </c>
      <c r="R380" s="15" t="n">
        <f aca="false">O380</f>
        <v>6603292.05</v>
      </c>
      <c r="S380" s="55" t="n">
        <f aca="false">R380/L380</f>
        <v>2404.08200749991</v>
      </c>
      <c r="T380" s="56" t="n">
        <v>5307.52</v>
      </c>
      <c r="U380" s="6" t="n">
        <v>2023</v>
      </c>
    </row>
    <row r="381" s="36" customFormat="true" ht="12.75" hidden="false" customHeight="true" outlineLevel="0" collapsed="false">
      <c r="A381" s="28" t="s">
        <v>679</v>
      </c>
      <c r="B381" s="28"/>
      <c r="C381" s="30"/>
      <c r="D381" s="30"/>
      <c r="E381" s="30" t="n">
        <v>5</v>
      </c>
      <c r="F381" s="30"/>
      <c r="G381" s="30"/>
      <c r="H381" s="28"/>
      <c r="I381" s="30"/>
      <c r="J381" s="31"/>
      <c r="K381" s="33" t="n">
        <f aca="false">SUM(K376:K380)</f>
        <v>6097.8</v>
      </c>
      <c r="L381" s="33" t="n">
        <f aca="false">SUM(L376:L380)</f>
        <v>5749.7</v>
      </c>
      <c r="M381" s="33" t="n">
        <f aca="false">SUM(M376:M380)</f>
        <v>2587.1</v>
      </c>
      <c r="N381" s="33" t="n">
        <f aca="false">SUM(N376:N380)</f>
        <v>139</v>
      </c>
      <c r="O381" s="33" t="n">
        <f aca="false">SUM(O376:O380)</f>
        <v>54560847.21</v>
      </c>
      <c r="P381" s="33" t="n">
        <f aca="false">SUM(P376:P380)</f>
        <v>0</v>
      </c>
      <c r="Q381" s="33" t="n">
        <f aca="false">SUM(Q376:Q380)</f>
        <v>0</v>
      </c>
      <c r="R381" s="33" t="n">
        <f aca="false">SUM(R376:R380)</f>
        <v>54560847.21</v>
      </c>
      <c r="S381" s="64"/>
      <c r="T381" s="88"/>
      <c r="U381" s="30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</row>
    <row r="382" s="2" customFormat="true" ht="12.75" hidden="false" customHeight="true" outlineLevel="0" collapsed="false">
      <c r="A382" s="6" t="n">
        <v>1</v>
      </c>
      <c r="B382" s="48" t="s">
        <v>680</v>
      </c>
      <c r="C382" s="6" t="s">
        <v>681</v>
      </c>
      <c r="D382" s="6" t="s">
        <v>161</v>
      </c>
      <c r="E382" s="6" t="n">
        <v>1969</v>
      </c>
      <c r="F382" s="17"/>
      <c r="G382" s="6" t="s">
        <v>63</v>
      </c>
      <c r="H382" s="48" t="s">
        <v>682</v>
      </c>
      <c r="I382" s="6" t="n">
        <v>2</v>
      </c>
      <c r="J382" s="49" t="n">
        <v>2</v>
      </c>
      <c r="K382" s="15" t="n">
        <v>392.6</v>
      </c>
      <c r="L382" s="15" t="n">
        <v>212.3</v>
      </c>
      <c r="M382" s="15" t="n">
        <v>0</v>
      </c>
      <c r="N382" s="49" t="n">
        <v>8</v>
      </c>
      <c r="O382" s="15" t="n">
        <f aca="false">'Раздел 2'!C382</f>
        <v>37903.1</v>
      </c>
      <c r="P382" s="15" t="n">
        <v>0</v>
      </c>
      <c r="Q382" s="15" t="n">
        <v>0</v>
      </c>
      <c r="R382" s="15" t="n">
        <f aca="false">O382</f>
        <v>37903.1</v>
      </c>
      <c r="S382" s="55" t="n">
        <f aca="false">R382/L382</f>
        <v>178.535562882713</v>
      </c>
      <c r="T382" s="56" t="n">
        <v>5039.042</v>
      </c>
      <c r="U382" s="6" t="n">
        <v>2024</v>
      </c>
    </row>
    <row r="383" s="2" customFormat="true" ht="12.75" hidden="false" customHeight="true" outlineLevel="0" collapsed="false">
      <c r="A383" s="6" t="n">
        <v>2</v>
      </c>
      <c r="B383" s="48" t="s">
        <v>683</v>
      </c>
      <c r="C383" s="6" t="s">
        <v>684</v>
      </c>
      <c r="D383" s="6" t="s">
        <v>161</v>
      </c>
      <c r="E383" s="6" t="n">
        <v>1977</v>
      </c>
      <c r="F383" s="17"/>
      <c r="G383" s="6" t="s">
        <v>63</v>
      </c>
      <c r="H383" s="54" t="s">
        <v>64</v>
      </c>
      <c r="I383" s="6" t="n">
        <v>2</v>
      </c>
      <c r="J383" s="49" t="n">
        <v>2</v>
      </c>
      <c r="K383" s="15" t="n">
        <v>775.93</v>
      </c>
      <c r="L383" s="15" t="n">
        <v>393</v>
      </c>
      <c r="M383" s="15" t="n">
        <v>0</v>
      </c>
      <c r="N383" s="49" t="n">
        <v>16</v>
      </c>
      <c r="O383" s="15" t="n">
        <f aca="false">'Раздел 2'!C383</f>
        <v>42686.56</v>
      </c>
      <c r="P383" s="15" t="n">
        <v>0</v>
      </c>
      <c r="Q383" s="15" t="n">
        <v>0</v>
      </c>
      <c r="R383" s="15" t="n">
        <f aca="false">O383</f>
        <v>42686.56</v>
      </c>
      <c r="S383" s="55" t="n">
        <f aca="false">R383/L383</f>
        <v>108.617201017812</v>
      </c>
      <c r="T383" s="56" t="n">
        <v>3937.388</v>
      </c>
      <c r="U383" s="6" t="n">
        <v>2024</v>
      </c>
    </row>
    <row r="384" s="2" customFormat="true" ht="12.75" hidden="false" customHeight="true" outlineLevel="0" collapsed="false">
      <c r="A384" s="6" t="n">
        <v>3</v>
      </c>
      <c r="B384" s="48" t="s">
        <v>685</v>
      </c>
      <c r="C384" s="6" t="s">
        <v>686</v>
      </c>
      <c r="D384" s="6" t="s">
        <v>161</v>
      </c>
      <c r="E384" s="6" t="n">
        <v>1977</v>
      </c>
      <c r="F384" s="17"/>
      <c r="G384" s="6" t="s">
        <v>63</v>
      </c>
      <c r="H384" s="54" t="s">
        <v>64</v>
      </c>
      <c r="I384" s="6" t="n">
        <v>2</v>
      </c>
      <c r="J384" s="49" t="n">
        <v>2</v>
      </c>
      <c r="K384" s="15" t="n">
        <v>757</v>
      </c>
      <c r="L384" s="15" t="n">
        <v>432</v>
      </c>
      <c r="M384" s="15" t="n">
        <v>0</v>
      </c>
      <c r="N384" s="49" t="n">
        <v>16</v>
      </c>
      <c r="O384" s="15" t="n">
        <f aca="false">'Раздел 2'!C384</f>
        <v>42686.56</v>
      </c>
      <c r="P384" s="15" t="n">
        <v>0</v>
      </c>
      <c r="Q384" s="15" t="n">
        <v>0</v>
      </c>
      <c r="R384" s="15" t="n">
        <f aca="false">O384</f>
        <v>42686.56</v>
      </c>
      <c r="S384" s="55" t="n">
        <f aca="false">R384/L384</f>
        <v>98.8114814814815</v>
      </c>
      <c r="T384" s="56" t="n">
        <v>3937.388</v>
      </c>
      <c r="U384" s="6" t="n">
        <v>2024</v>
      </c>
    </row>
    <row r="385" s="36" customFormat="true" ht="12.75" hidden="false" customHeight="true" outlineLevel="0" collapsed="false">
      <c r="A385" s="28" t="s">
        <v>687</v>
      </c>
      <c r="B385" s="28"/>
      <c r="C385" s="30"/>
      <c r="D385" s="30"/>
      <c r="E385" s="30" t="n">
        <v>3</v>
      </c>
      <c r="F385" s="30"/>
      <c r="G385" s="30"/>
      <c r="H385" s="28"/>
      <c r="I385" s="30"/>
      <c r="J385" s="31"/>
      <c r="K385" s="33" t="n">
        <f aca="false">SUM(K382:K384)</f>
        <v>1925.53</v>
      </c>
      <c r="L385" s="33" t="n">
        <f aca="false">SUM(L382:L384)</f>
        <v>1037.3</v>
      </c>
      <c r="M385" s="33" t="n">
        <f aca="false">SUM(M382:M384)</f>
        <v>0</v>
      </c>
      <c r="N385" s="33" t="n">
        <f aca="false">SUM(N382:N384)</f>
        <v>40</v>
      </c>
      <c r="O385" s="33" t="n">
        <f aca="false">SUM(O382:O384)</f>
        <v>123276.22</v>
      </c>
      <c r="P385" s="33" t="n">
        <f aca="false">SUM(P382:P384)</f>
        <v>0</v>
      </c>
      <c r="Q385" s="33" t="n">
        <f aca="false">SUM(Q382:Q384)</f>
        <v>0</v>
      </c>
      <c r="R385" s="33" t="n">
        <f aca="false">SUM(R382:R384)</f>
        <v>123276.22</v>
      </c>
      <c r="S385" s="64"/>
      <c r="T385" s="88"/>
      <c r="U385" s="30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</row>
    <row r="386" s="86" customFormat="true" ht="13.35" hidden="false" customHeight="true" outlineLevel="0" collapsed="false">
      <c r="A386" s="21" t="s">
        <v>688</v>
      </c>
      <c r="B386" s="21"/>
      <c r="C386" s="23"/>
      <c r="D386" s="23"/>
      <c r="E386" s="90" t="n">
        <f aca="false">E385+E381+E375</f>
        <v>10</v>
      </c>
      <c r="F386" s="90"/>
      <c r="G386" s="90"/>
      <c r="H386" s="90"/>
      <c r="I386" s="90"/>
      <c r="J386" s="90"/>
      <c r="K386" s="91" t="n">
        <f aca="false">K385+K381+K375</f>
        <v>10394.53</v>
      </c>
      <c r="L386" s="91" t="n">
        <f aca="false">L385+L381+L375</f>
        <v>8644</v>
      </c>
      <c r="M386" s="90" t="n">
        <f aca="false">M385+M381+M375</f>
        <v>2645.6</v>
      </c>
      <c r="N386" s="90" t="n">
        <f aca="false">N385+N381+N375</f>
        <v>235</v>
      </c>
      <c r="O386" s="91" t="n">
        <f aca="false">O375+O381+O385</f>
        <v>81601115.78</v>
      </c>
      <c r="P386" s="90"/>
      <c r="Q386" s="90"/>
      <c r="R386" s="91" t="n">
        <f aca="false">R385+R381+R375</f>
        <v>81601115.78</v>
      </c>
      <c r="S386" s="25"/>
      <c r="T386" s="85"/>
      <c r="U386" s="23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57"/>
    </row>
    <row r="387" s="2" customFormat="true" ht="13.35" hidden="false" customHeight="true" outlineLevel="0" collapsed="false">
      <c r="A387" s="6"/>
      <c r="B387" s="46" t="s">
        <v>689</v>
      </c>
      <c r="C387" s="17"/>
      <c r="D387" s="17"/>
      <c r="E387" s="47"/>
      <c r="F387" s="6"/>
      <c r="G387" s="6"/>
      <c r="H387" s="48"/>
      <c r="I387" s="6"/>
      <c r="J387" s="49"/>
      <c r="K387" s="15"/>
      <c r="L387" s="15"/>
      <c r="M387" s="6"/>
      <c r="N387" s="49"/>
      <c r="O387" s="15"/>
      <c r="P387" s="15"/>
      <c r="Q387" s="15"/>
      <c r="R387" s="50"/>
      <c r="S387" s="55"/>
      <c r="T387" s="87"/>
      <c r="U387" s="6"/>
    </row>
    <row r="388" s="2" customFormat="true" ht="13.35" hidden="false" customHeight="true" outlineLevel="0" collapsed="false">
      <c r="A388" s="6" t="n">
        <v>1</v>
      </c>
      <c r="B388" s="48" t="s">
        <v>690</v>
      </c>
      <c r="C388" s="6" t="s">
        <v>691</v>
      </c>
      <c r="D388" s="6" t="s">
        <v>137</v>
      </c>
      <c r="E388" s="6" t="n">
        <v>1974</v>
      </c>
      <c r="F388" s="6"/>
      <c r="G388" s="6" t="s">
        <v>63</v>
      </c>
      <c r="H388" s="54" t="s">
        <v>64</v>
      </c>
      <c r="I388" s="6" t="n">
        <v>2</v>
      </c>
      <c r="J388" s="49" t="n">
        <v>2</v>
      </c>
      <c r="K388" s="15" t="n">
        <v>553.6</v>
      </c>
      <c r="L388" s="15" t="n">
        <v>509.2</v>
      </c>
      <c r="M388" s="6" t="n">
        <v>481.4</v>
      </c>
      <c r="N388" s="49" t="n">
        <v>12</v>
      </c>
      <c r="O388" s="15" t="n">
        <f aca="false">'Раздел 2'!C388</f>
        <v>5561499.22</v>
      </c>
      <c r="P388" s="15" t="n">
        <v>0</v>
      </c>
      <c r="Q388" s="15" t="n">
        <v>0</v>
      </c>
      <c r="R388" s="15" t="n">
        <f aca="false">O388</f>
        <v>5561499.22</v>
      </c>
      <c r="S388" s="55" t="n">
        <f aca="false">R388/L388</f>
        <v>10922.0330322074</v>
      </c>
      <c r="T388" s="56" t="n">
        <v>33175.99</v>
      </c>
      <c r="U388" s="6" t="n">
        <v>2022</v>
      </c>
    </row>
    <row r="389" s="2" customFormat="true" ht="13.35" hidden="false" customHeight="true" outlineLevel="0" collapsed="false">
      <c r="A389" s="6" t="n">
        <v>2</v>
      </c>
      <c r="B389" s="48" t="s">
        <v>692</v>
      </c>
      <c r="C389" s="6" t="s">
        <v>693</v>
      </c>
      <c r="D389" s="6" t="s">
        <v>137</v>
      </c>
      <c r="E389" s="6" t="n">
        <v>1974</v>
      </c>
      <c r="F389" s="6"/>
      <c r="G389" s="6" t="s">
        <v>63</v>
      </c>
      <c r="H389" s="54" t="s">
        <v>64</v>
      </c>
      <c r="I389" s="6" t="n">
        <v>2</v>
      </c>
      <c r="J389" s="49" t="n">
        <v>2</v>
      </c>
      <c r="K389" s="15" t="n">
        <v>553.3</v>
      </c>
      <c r="L389" s="15" t="n">
        <v>509.1</v>
      </c>
      <c r="M389" s="6" t="n">
        <v>289.5</v>
      </c>
      <c r="N389" s="49" t="n">
        <v>12</v>
      </c>
      <c r="O389" s="15" t="n">
        <f aca="false">'Раздел 2'!C389</f>
        <v>9530544.32</v>
      </c>
      <c r="P389" s="15" t="n">
        <v>0</v>
      </c>
      <c r="Q389" s="15" t="n">
        <v>0</v>
      </c>
      <c r="R389" s="15" t="n">
        <f aca="false">O389</f>
        <v>9530544.32</v>
      </c>
      <c r="S389" s="55" t="n">
        <f aca="false">R389/L389</f>
        <v>18720.3777646828</v>
      </c>
      <c r="T389" s="56" t="n">
        <v>33175.99</v>
      </c>
      <c r="U389" s="6" t="n">
        <v>2022</v>
      </c>
    </row>
    <row r="390" s="36" customFormat="true" ht="12.75" hidden="false" customHeight="true" outlineLevel="0" collapsed="false">
      <c r="A390" s="28" t="s">
        <v>694</v>
      </c>
      <c r="B390" s="28"/>
      <c r="C390" s="30"/>
      <c r="D390" s="30"/>
      <c r="E390" s="30" t="n">
        <v>2</v>
      </c>
      <c r="F390" s="30"/>
      <c r="G390" s="30"/>
      <c r="H390" s="28"/>
      <c r="I390" s="30"/>
      <c r="J390" s="31"/>
      <c r="K390" s="33" t="n">
        <f aca="false">SUM(K388:K389)</f>
        <v>1106.9</v>
      </c>
      <c r="L390" s="33" t="n">
        <f aca="false">SUM(L388:L389)</f>
        <v>1018.3</v>
      </c>
      <c r="M390" s="33" t="n">
        <f aca="false">SUM(M388:M389)</f>
        <v>770.9</v>
      </c>
      <c r="N390" s="33" t="n">
        <f aca="false">SUM(N388:N389)</f>
        <v>24</v>
      </c>
      <c r="O390" s="33" t="n">
        <f aca="false">SUM(O388:O389)</f>
        <v>15092043.54</v>
      </c>
      <c r="P390" s="33" t="n">
        <f aca="false">SUM(P388:P389)</f>
        <v>0</v>
      </c>
      <c r="Q390" s="33" t="n">
        <f aca="false">SUM(Q388:Q389)</f>
        <v>0</v>
      </c>
      <c r="R390" s="33" t="n">
        <f aca="false">SUM(R388:R389)</f>
        <v>15092043.54</v>
      </c>
      <c r="S390" s="64"/>
      <c r="T390" s="88"/>
      <c r="U390" s="30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</row>
    <row r="391" s="2" customFormat="true" ht="12.75" hidden="false" customHeight="true" outlineLevel="0" collapsed="false">
      <c r="A391" s="6" t="n">
        <v>1</v>
      </c>
      <c r="B391" s="48" t="s">
        <v>695</v>
      </c>
      <c r="C391" s="6" t="s">
        <v>696</v>
      </c>
      <c r="D391" s="6" t="s">
        <v>92</v>
      </c>
      <c r="E391" s="6" t="n">
        <v>1961</v>
      </c>
      <c r="F391" s="17"/>
      <c r="G391" s="6" t="s">
        <v>63</v>
      </c>
      <c r="H391" s="48" t="s">
        <v>69</v>
      </c>
      <c r="I391" s="6" t="n">
        <v>2</v>
      </c>
      <c r="J391" s="49" t="n">
        <v>1</v>
      </c>
      <c r="K391" s="15" t="n">
        <v>309.9</v>
      </c>
      <c r="L391" s="15" t="n">
        <v>299.9</v>
      </c>
      <c r="M391" s="15" t="n">
        <v>227.7</v>
      </c>
      <c r="N391" s="6" t="n">
        <v>8</v>
      </c>
      <c r="O391" s="15" t="n">
        <f aca="false">'Раздел 2'!C391</f>
        <v>120074.87</v>
      </c>
      <c r="P391" s="15" t="n">
        <v>0</v>
      </c>
      <c r="Q391" s="15" t="n">
        <v>0</v>
      </c>
      <c r="R391" s="15" t="n">
        <f aca="false">O391</f>
        <v>120074.87</v>
      </c>
      <c r="S391" s="55" t="n">
        <f aca="false">R391/L391</f>
        <v>400.383027675892</v>
      </c>
      <c r="T391" s="56" t="n">
        <v>4075.438</v>
      </c>
      <c r="U391" s="6" t="n">
        <v>2023</v>
      </c>
    </row>
    <row r="392" s="2" customFormat="true" ht="12.75" hidden="false" customHeight="true" outlineLevel="0" collapsed="false">
      <c r="A392" s="6" t="n">
        <v>2</v>
      </c>
      <c r="B392" s="48" t="s">
        <v>697</v>
      </c>
      <c r="C392" s="6" t="s">
        <v>698</v>
      </c>
      <c r="D392" s="6" t="s">
        <v>92</v>
      </c>
      <c r="E392" s="6" t="n">
        <v>1976</v>
      </c>
      <c r="F392" s="17"/>
      <c r="G392" s="6" t="s">
        <v>63</v>
      </c>
      <c r="H392" s="54" t="s">
        <v>64</v>
      </c>
      <c r="I392" s="6" t="n">
        <v>2</v>
      </c>
      <c r="J392" s="49" t="n">
        <v>2</v>
      </c>
      <c r="K392" s="15" t="n">
        <v>852</v>
      </c>
      <c r="L392" s="15" t="n">
        <v>560.9</v>
      </c>
      <c r="M392" s="15" t="n">
        <v>560.9</v>
      </c>
      <c r="N392" s="6" t="n">
        <v>12</v>
      </c>
      <c r="O392" s="15" t="n">
        <f aca="false">'Раздел 2'!C392</f>
        <v>381040.68</v>
      </c>
      <c r="P392" s="15" t="n">
        <v>0</v>
      </c>
      <c r="Q392" s="15" t="n">
        <v>0</v>
      </c>
      <c r="R392" s="15" t="n">
        <f aca="false">O392</f>
        <v>381040.68</v>
      </c>
      <c r="S392" s="55" t="n">
        <f aca="false">R392/L392</f>
        <v>679.337992512034</v>
      </c>
      <c r="T392" s="56" t="n">
        <v>12882.22</v>
      </c>
      <c r="U392" s="6" t="n">
        <v>2023</v>
      </c>
    </row>
    <row r="393" s="2" customFormat="true" ht="12.75" hidden="false" customHeight="true" outlineLevel="0" collapsed="false">
      <c r="A393" s="6" t="n">
        <v>3</v>
      </c>
      <c r="B393" s="48" t="s">
        <v>699</v>
      </c>
      <c r="C393" s="6" t="s">
        <v>700</v>
      </c>
      <c r="D393" s="6" t="s">
        <v>161</v>
      </c>
      <c r="E393" s="6" t="n">
        <v>1968</v>
      </c>
      <c r="F393" s="17"/>
      <c r="G393" s="6" t="s">
        <v>63</v>
      </c>
      <c r="H393" s="54" t="s">
        <v>64</v>
      </c>
      <c r="I393" s="6" t="n">
        <v>2</v>
      </c>
      <c r="J393" s="49" t="n">
        <v>2</v>
      </c>
      <c r="K393" s="15" t="n">
        <v>547.4</v>
      </c>
      <c r="L393" s="15" t="n">
        <v>506.9</v>
      </c>
      <c r="M393" s="6" t="n">
        <v>279.7</v>
      </c>
      <c r="N393" s="49" t="n">
        <v>12</v>
      </c>
      <c r="O393" s="15" t="n">
        <f aca="false">'Раздел 2'!C393</f>
        <v>7244957.4</v>
      </c>
      <c r="P393" s="15" t="n">
        <v>0</v>
      </c>
      <c r="Q393" s="15" t="n">
        <v>0</v>
      </c>
      <c r="R393" s="15" t="n">
        <f aca="false">O393</f>
        <v>7244957.4</v>
      </c>
      <c r="S393" s="55" t="n">
        <f aca="false">R393/L393</f>
        <v>14292.6758729532</v>
      </c>
      <c r="T393" s="56" t="n">
        <v>33175.99</v>
      </c>
      <c r="U393" s="6" t="n">
        <v>2023</v>
      </c>
    </row>
    <row r="394" s="2" customFormat="true" ht="12.75" hidden="false" customHeight="true" outlineLevel="0" collapsed="false">
      <c r="A394" s="6" t="n">
        <v>4</v>
      </c>
      <c r="B394" s="48" t="s">
        <v>701</v>
      </c>
      <c r="C394" s="6" t="s">
        <v>702</v>
      </c>
      <c r="D394" s="6" t="s">
        <v>161</v>
      </c>
      <c r="E394" s="6" t="n">
        <v>1968</v>
      </c>
      <c r="F394" s="17"/>
      <c r="G394" s="6" t="s">
        <v>63</v>
      </c>
      <c r="H394" s="54" t="s">
        <v>64</v>
      </c>
      <c r="I394" s="6" t="n">
        <v>2</v>
      </c>
      <c r="J394" s="49" t="n">
        <v>2</v>
      </c>
      <c r="K394" s="15" t="n">
        <v>541.8</v>
      </c>
      <c r="L394" s="15" t="n">
        <v>499.7</v>
      </c>
      <c r="M394" s="6" t="n">
        <v>401.6</v>
      </c>
      <c r="N394" s="49" t="n">
        <v>12</v>
      </c>
      <c r="O394" s="15" t="n">
        <f aca="false">'Раздел 2'!C394</f>
        <v>9652450.66</v>
      </c>
      <c r="P394" s="15" t="n">
        <v>0</v>
      </c>
      <c r="Q394" s="15" t="n">
        <v>0</v>
      </c>
      <c r="R394" s="15" t="n">
        <f aca="false">O394</f>
        <v>9652450.66</v>
      </c>
      <c r="S394" s="55" t="n">
        <f aca="false">R394/L394</f>
        <v>19316.4912147288</v>
      </c>
      <c r="T394" s="56" t="n">
        <v>33175.99</v>
      </c>
      <c r="U394" s="6" t="n">
        <v>2023</v>
      </c>
    </row>
    <row r="395" s="2" customFormat="true" ht="12.75" hidden="false" customHeight="true" outlineLevel="0" collapsed="false">
      <c r="A395" s="6" t="n">
        <v>5</v>
      </c>
      <c r="B395" s="48" t="s">
        <v>703</v>
      </c>
      <c r="C395" s="6" t="s">
        <v>704</v>
      </c>
      <c r="D395" s="6" t="s">
        <v>137</v>
      </c>
      <c r="E395" s="6" t="n">
        <v>1964</v>
      </c>
      <c r="F395" s="17"/>
      <c r="G395" s="6" t="s">
        <v>63</v>
      </c>
      <c r="H395" s="54" t="s">
        <v>64</v>
      </c>
      <c r="I395" s="6" t="n">
        <v>2</v>
      </c>
      <c r="J395" s="49" t="n">
        <v>2</v>
      </c>
      <c r="K395" s="15" t="n">
        <v>466</v>
      </c>
      <c r="L395" s="15" t="n">
        <v>386.9</v>
      </c>
      <c r="M395" s="15" t="n">
        <v>0</v>
      </c>
      <c r="N395" s="6" t="n">
        <v>8</v>
      </c>
      <c r="O395" s="15" t="n">
        <f aca="false">'Раздел 2'!C395</f>
        <v>165192.02</v>
      </c>
      <c r="P395" s="15" t="n">
        <v>0</v>
      </c>
      <c r="Q395" s="15" t="n">
        <v>0</v>
      </c>
      <c r="R395" s="15" t="n">
        <f aca="false">O395</f>
        <v>165192.02</v>
      </c>
      <c r="S395" s="55" t="n">
        <f aca="false">R395/L395</f>
        <v>426.963091238046</v>
      </c>
      <c r="T395" s="56" t="n">
        <v>16488.59</v>
      </c>
      <c r="U395" s="6" t="n">
        <v>2023</v>
      </c>
    </row>
    <row r="396" s="36" customFormat="true" ht="12.75" hidden="false" customHeight="true" outlineLevel="0" collapsed="false">
      <c r="A396" s="28" t="s">
        <v>705</v>
      </c>
      <c r="B396" s="28"/>
      <c r="C396" s="30"/>
      <c r="D396" s="30"/>
      <c r="E396" s="30" t="n">
        <v>5</v>
      </c>
      <c r="F396" s="30"/>
      <c r="G396" s="30"/>
      <c r="H396" s="28"/>
      <c r="I396" s="30"/>
      <c r="J396" s="31"/>
      <c r="K396" s="33" t="n">
        <f aca="false">SUM(K391:K395)</f>
        <v>2717.1</v>
      </c>
      <c r="L396" s="33" t="n">
        <f aca="false">SUM(L391:L395)</f>
        <v>2254.3</v>
      </c>
      <c r="M396" s="33" t="n">
        <f aca="false">SUM(M391:M395)</f>
        <v>1469.9</v>
      </c>
      <c r="N396" s="33" t="n">
        <f aca="false">SUM(N391:N395)</f>
        <v>52</v>
      </c>
      <c r="O396" s="33" t="n">
        <f aca="false">SUM(O391:O395)</f>
        <v>17563715.63</v>
      </c>
      <c r="P396" s="33" t="n">
        <f aca="false">SUM(P391:P395)</f>
        <v>0</v>
      </c>
      <c r="Q396" s="33" t="n">
        <f aca="false">SUM(Q391:Q395)</f>
        <v>0</v>
      </c>
      <c r="R396" s="33" t="n">
        <f aca="false">SUM(R391:R395)</f>
        <v>17563715.63</v>
      </c>
      <c r="S396" s="64"/>
      <c r="T396" s="97"/>
      <c r="U396" s="73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</row>
    <row r="397" s="2" customFormat="true" ht="12.75" hidden="false" customHeight="true" outlineLevel="0" collapsed="false">
      <c r="A397" s="6" t="n">
        <v>1</v>
      </c>
      <c r="B397" s="48" t="s">
        <v>706</v>
      </c>
      <c r="C397" s="6" t="s">
        <v>707</v>
      </c>
      <c r="D397" s="6" t="s">
        <v>315</v>
      </c>
      <c r="E397" s="6" t="s">
        <v>167</v>
      </c>
      <c r="F397" s="17"/>
      <c r="G397" s="6" t="s">
        <v>63</v>
      </c>
      <c r="H397" s="48" t="s">
        <v>708</v>
      </c>
      <c r="I397" s="6" t="n">
        <v>2</v>
      </c>
      <c r="J397" s="49" t="n">
        <v>1</v>
      </c>
      <c r="K397" s="15" t="n">
        <v>351.2</v>
      </c>
      <c r="L397" s="15" t="n">
        <v>327.5</v>
      </c>
      <c r="M397" s="15" t="n">
        <v>0</v>
      </c>
      <c r="N397" s="6" t="n">
        <v>8</v>
      </c>
      <c r="O397" s="15" t="n">
        <f aca="false">'Раздел 2'!C397</f>
        <v>33082.74</v>
      </c>
      <c r="P397" s="15" t="n">
        <v>0</v>
      </c>
      <c r="Q397" s="15" t="n">
        <v>0</v>
      </c>
      <c r="R397" s="15" t="n">
        <f aca="false">O397</f>
        <v>33082.74</v>
      </c>
      <c r="S397" s="55" t="n">
        <f aca="false">R397/L397</f>
        <v>101.016</v>
      </c>
      <c r="T397" s="56" t="n">
        <v>3235.856</v>
      </c>
      <c r="U397" s="6" t="n">
        <v>2024</v>
      </c>
    </row>
    <row r="398" s="2" customFormat="true" ht="12.75" hidden="false" customHeight="true" outlineLevel="0" collapsed="false">
      <c r="A398" s="6" t="n">
        <v>2</v>
      </c>
      <c r="B398" s="48" t="s">
        <v>709</v>
      </c>
      <c r="C398" s="6" t="s">
        <v>710</v>
      </c>
      <c r="D398" s="6" t="s">
        <v>315</v>
      </c>
      <c r="E398" s="6" t="s">
        <v>348</v>
      </c>
      <c r="F398" s="17"/>
      <c r="G398" s="6" t="s">
        <v>63</v>
      </c>
      <c r="H398" s="48" t="s">
        <v>174</v>
      </c>
      <c r="I398" s="6" t="n">
        <v>2</v>
      </c>
      <c r="J398" s="49" t="n">
        <v>2</v>
      </c>
      <c r="K398" s="15" t="n">
        <v>602.2</v>
      </c>
      <c r="L398" s="15" t="n">
        <v>581.5</v>
      </c>
      <c r="M398" s="15" t="n">
        <v>0</v>
      </c>
      <c r="N398" s="6" t="n">
        <v>12</v>
      </c>
      <c r="O398" s="15" t="n">
        <f aca="false">'Раздел 2'!C398</f>
        <v>43905.98</v>
      </c>
      <c r="P398" s="15" t="n">
        <v>0</v>
      </c>
      <c r="Q398" s="15" t="n">
        <v>0</v>
      </c>
      <c r="R398" s="15" t="n">
        <f aca="false">O398</f>
        <v>43905.98</v>
      </c>
      <c r="S398" s="55" t="n">
        <f aca="false">R398/L398</f>
        <v>75.5046947549441</v>
      </c>
      <c r="T398" s="56" t="n">
        <v>5039.042</v>
      </c>
      <c r="U398" s="6" t="n">
        <v>2024</v>
      </c>
    </row>
    <row r="399" s="36" customFormat="true" ht="12.75" hidden="false" customHeight="true" outlineLevel="0" collapsed="false">
      <c r="A399" s="28" t="s">
        <v>711</v>
      </c>
      <c r="B399" s="28"/>
      <c r="C399" s="30"/>
      <c r="D399" s="30"/>
      <c r="E399" s="30" t="n">
        <v>2</v>
      </c>
      <c r="F399" s="30"/>
      <c r="G399" s="30"/>
      <c r="H399" s="28"/>
      <c r="I399" s="30"/>
      <c r="J399" s="31"/>
      <c r="K399" s="33" t="n">
        <f aca="false">SUM(K397:K398)</f>
        <v>953.4</v>
      </c>
      <c r="L399" s="33" t="n">
        <f aca="false">SUM(L397:L398)</f>
        <v>909</v>
      </c>
      <c r="M399" s="33" t="n">
        <f aca="false">SUM(M397:M398)</f>
        <v>0</v>
      </c>
      <c r="N399" s="33" t="n">
        <f aca="false">SUM(N397:N398)</f>
        <v>20</v>
      </c>
      <c r="O399" s="33" t="n">
        <f aca="false">SUM(O397:O398)</f>
        <v>76988.72</v>
      </c>
      <c r="P399" s="33" t="n">
        <f aca="false">SUM(P397:P398)</f>
        <v>0</v>
      </c>
      <c r="Q399" s="33" t="n">
        <f aca="false">SUM(Q397:Q398)</f>
        <v>0</v>
      </c>
      <c r="R399" s="33" t="n">
        <f aca="false">SUM(R397:R398)</f>
        <v>76988.72</v>
      </c>
      <c r="S399" s="64"/>
      <c r="T399" s="88"/>
      <c r="U399" s="30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</row>
    <row r="400" s="86" customFormat="true" ht="13.35" hidden="false" customHeight="true" outlineLevel="0" collapsed="false">
      <c r="A400" s="21" t="s">
        <v>712</v>
      </c>
      <c r="B400" s="21"/>
      <c r="C400" s="23"/>
      <c r="D400" s="23"/>
      <c r="E400" s="23" t="n">
        <f aca="false">E399+E396+E390</f>
        <v>9</v>
      </c>
      <c r="F400" s="23"/>
      <c r="G400" s="23"/>
      <c r="H400" s="23"/>
      <c r="I400" s="23"/>
      <c r="J400" s="23"/>
      <c r="K400" s="24" t="n">
        <f aca="false">K399+K396+K390</f>
        <v>4777.4</v>
      </c>
      <c r="L400" s="24" t="n">
        <f aca="false">L399+L396+L390</f>
        <v>4181.6</v>
      </c>
      <c r="M400" s="23" t="n">
        <f aca="false">M399+M396+M390</f>
        <v>2240.8</v>
      </c>
      <c r="N400" s="23" t="n">
        <f aca="false">N399+N396+N390</f>
        <v>96</v>
      </c>
      <c r="O400" s="24" t="n">
        <f aca="false">O390+O396+O399</f>
        <v>32732747.89</v>
      </c>
      <c r="P400" s="23"/>
      <c r="Q400" s="23"/>
      <c r="R400" s="24" t="n">
        <f aca="false">R399+R396+R390</f>
        <v>32732747.89</v>
      </c>
      <c r="S400" s="25"/>
      <c r="T400" s="85"/>
      <c r="U400" s="23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57"/>
    </row>
    <row r="401" s="2" customFormat="true" ht="13.35" hidden="false" customHeight="true" outlineLevel="0" collapsed="false">
      <c r="A401" s="6"/>
      <c r="B401" s="46" t="s">
        <v>713</v>
      </c>
      <c r="C401" s="17"/>
      <c r="D401" s="17"/>
      <c r="E401" s="47"/>
      <c r="F401" s="6"/>
      <c r="G401" s="6"/>
      <c r="H401" s="48"/>
      <c r="I401" s="6"/>
      <c r="J401" s="49"/>
      <c r="K401" s="15"/>
      <c r="L401" s="15"/>
      <c r="M401" s="6"/>
      <c r="N401" s="49"/>
      <c r="O401" s="15"/>
      <c r="P401" s="15"/>
      <c r="Q401" s="15"/>
      <c r="R401" s="50"/>
      <c r="S401" s="55"/>
      <c r="T401" s="87"/>
      <c r="U401" s="6"/>
    </row>
    <row r="402" s="2" customFormat="true" ht="12.75" hidden="false" customHeight="true" outlineLevel="0" collapsed="false">
      <c r="A402" s="6" t="n">
        <v>1</v>
      </c>
      <c r="B402" s="48" t="s">
        <v>714</v>
      </c>
      <c r="C402" s="6" t="s">
        <v>715</v>
      </c>
      <c r="D402" s="6" t="s">
        <v>72</v>
      </c>
      <c r="E402" s="6" t="s">
        <v>108</v>
      </c>
      <c r="F402" s="17"/>
      <c r="G402" s="6" t="s">
        <v>63</v>
      </c>
      <c r="H402" s="54" t="s">
        <v>64</v>
      </c>
      <c r="I402" s="6" t="n">
        <v>2</v>
      </c>
      <c r="J402" s="49" t="n">
        <v>2</v>
      </c>
      <c r="K402" s="15" t="n">
        <v>435.3</v>
      </c>
      <c r="L402" s="15" t="n">
        <v>397</v>
      </c>
      <c r="M402" s="15" t="n">
        <v>397</v>
      </c>
      <c r="N402" s="6" t="n">
        <v>8</v>
      </c>
      <c r="O402" s="15" t="n">
        <f aca="false">'Раздел 2'!C402</f>
        <v>6175334.4</v>
      </c>
      <c r="P402" s="15" t="n">
        <v>0</v>
      </c>
      <c r="Q402" s="15" t="n">
        <v>0</v>
      </c>
      <c r="R402" s="15" t="n">
        <f aca="false">O402</f>
        <v>6175334.4</v>
      </c>
      <c r="S402" s="55" t="n">
        <f aca="false">R402/L402</f>
        <v>15554.998488665</v>
      </c>
      <c r="T402" s="56" t="n">
        <v>33175.99</v>
      </c>
      <c r="U402" s="6" t="n">
        <v>2022</v>
      </c>
    </row>
    <row r="403" s="36" customFormat="true" ht="12.75" hidden="false" customHeight="true" outlineLevel="0" collapsed="false">
      <c r="A403" s="28" t="s">
        <v>716</v>
      </c>
      <c r="B403" s="28"/>
      <c r="C403" s="28"/>
      <c r="D403" s="28"/>
      <c r="E403" s="30" t="n">
        <v>1</v>
      </c>
      <c r="F403" s="30"/>
      <c r="G403" s="30"/>
      <c r="H403" s="28"/>
      <c r="I403" s="30"/>
      <c r="J403" s="31"/>
      <c r="K403" s="33" t="n">
        <f aca="false">SUM(K402:K402)</f>
        <v>435.3</v>
      </c>
      <c r="L403" s="33" t="n">
        <f aca="false">SUM(L402:L402)</f>
        <v>397</v>
      </c>
      <c r="M403" s="33" t="n">
        <f aca="false">SUM(M402:M402)</f>
        <v>397</v>
      </c>
      <c r="N403" s="33" t="n">
        <f aca="false">SUM(N402:N402)</f>
        <v>8</v>
      </c>
      <c r="O403" s="33" t="n">
        <f aca="false">SUM(O402:O402)</f>
        <v>6175334.4</v>
      </c>
      <c r="P403" s="33" t="n">
        <f aca="false">SUM(P402:P402)</f>
        <v>0</v>
      </c>
      <c r="Q403" s="33" t="n">
        <f aca="false">SUM(Q402:Q402)</f>
        <v>0</v>
      </c>
      <c r="R403" s="33" t="n">
        <f aca="false">SUM(R402:R402)</f>
        <v>6175334.4</v>
      </c>
      <c r="S403" s="64"/>
      <c r="T403" s="88"/>
      <c r="U403" s="30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</row>
    <row r="404" s="2" customFormat="true" ht="12.75" hidden="false" customHeight="true" outlineLevel="0" collapsed="false">
      <c r="A404" s="111" t="n">
        <v>1</v>
      </c>
      <c r="B404" s="63"/>
      <c r="C404" s="63"/>
      <c r="D404" s="63"/>
      <c r="E404" s="17"/>
      <c r="F404" s="17"/>
      <c r="G404" s="17"/>
      <c r="H404" s="63"/>
      <c r="I404" s="17"/>
      <c r="J404" s="18"/>
      <c r="K404" s="19"/>
      <c r="L404" s="19"/>
      <c r="M404" s="19"/>
      <c r="N404" s="19"/>
      <c r="O404" s="19"/>
      <c r="P404" s="19"/>
      <c r="Q404" s="19"/>
      <c r="R404" s="19"/>
      <c r="S404" s="55"/>
      <c r="T404" s="87"/>
      <c r="U404" s="17"/>
    </row>
    <row r="405" s="36" customFormat="true" ht="12.75" hidden="false" customHeight="true" outlineLevel="0" collapsed="false">
      <c r="A405" s="112" t="s">
        <v>717</v>
      </c>
      <c r="B405" s="112"/>
      <c r="C405" s="113"/>
      <c r="D405" s="113"/>
      <c r="E405" s="114" t="n">
        <v>0</v>
      </c>
      <c r="F405" s="30"/>
      <c r="G405" s="30"/>
      <c r="H405" s="28"/>
      <c r="I405" s="30"/>
      <c r="J405" s="31"/>
      <c r="K405" s="33" t="n">
        <v>0</v>
      </c>
      <c r="L405" s="33" t="n">
        <v>0</v>
      </c>
      <c r="M405" s="33" t="n">
        <v>0</v>
      </c>
      <c r="N405" s="33" t="n">
        <v>0</v>
      </c>
      <c r="O405" s="33" t="n">
        <v>0</v>
      </c>
      <c r="P405" s="33" t="n">
        <v>0</v>
      </c>
      <c r="Q405" s="33" t="n">
        <v>0</v>
      </c>
      <c r="R405" s="33" t="n">
        <v>0</v>
      </c>
      <c r="S405" s="64"/>
      <c r="T405" s="97"/>
      <c r="U405" s="73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</row>
    <row r="406" s="115" customFormat="true" ht="12.75" hidden="false" customHeight="true" outlineLevel="0" collapsed="false">
      <c r="A406" s="70" t="n">
        <v>1</v>
      </c>
      <c r="B406" s="48" t="s">
        <v>714</v>
      </c>
      <c r="C406" s="6" t="s">
        <v>715</v>
      </c>
      <c r="D406" s="6" t="s">
        <v>72</v>
      </c>
      <c r="E406" s="6" t="s">
        <v>108</v>
      </c>
      <c r="F406" s="17"/>
      <c r="G406" s="6" t="s">
        <v>63</v>
      </c>
      <c r="H406" s="54" t="s">
        <v>64</v>
      </c>
      <c r="I406" s="6" t="n">
        <v>2</v>
      </c>
      <c r="J406" s="49" t="n">
        <v>2</v>
      </c>
      <c r="K406" s="15" t="n">
        <v>435.3</v>
      </c>
      <c r="L406" s="15" t="n">
        <v>397</v>
      </c>
      <c r="M406" s="15" t="n">
        <v>397</v>
      </c>
      <c r="N406" s="6" t="n">
        <v>8</v>
      </c>
      <c r="O406" s="15" t="n">
        <f aca="false">'Раздел 2'!C406</f>
        <v>455108.35</v>
      </c>
      <c r="P406" s="15" t="n">
        <v>0</v>
      </c>
      <c r="Q406" s="15" t="n">
        <v>0</v>
      </c>
      <c r="R406" s="15" t="n">
        <f aca="false">O406</f>
        <v>455108.35</v>
      </c>
      <c r="S406" s="55" t="n">
        <f aca="false">R406/L406</f>
        <v>1146.36863979849</v>
      </c>
      <c r="T406" s="56" t="n">
        <v>33175.99</v>
      </c>
      <c r="U406" s="6" t="n">
        <v>2024</v>
      </c>
    </row>
    <row r="407" s="36" customFormat="true" ht="12.75" hidden="false" customHeight="true" outlineLevel="0" collapsed="false">
      <c r="A407" s="28" t="s">
        <v>718</v>
      </c>
      <c r="B407" s="28"/>
      <c r="C407" s="73"/>
      <c r="D407" s="73"/>
      <c r="E407" s="30" t="n">
        <v>1</v>
      </c>
      <c r="F407" s="30"/>
      <c r="G407" s="30"/>
      <c r="H407" s="28"/>
      <c r="I407" s="30"/>
      <c r="J407" s="31"/>
      <c r="K407" s="33" t="n">
        <f aca="false">SUM(K406:K406)</f>
        <v>435.3</v>
      </c>
      <c r="L407" s="33" t="n">
        <f aca="false">SUM(L406:L406)</f>
        <v>397</v>
      </c>
      <c r="M407" s="33" t="n">
        <f aca="false">SUM(M406:M406)</f>
        <v>397</v>
      </c>
      <c r="N407" s="33" t="n">
        <f aca="false">SUM(N406:N406)</f>
        <v>8</v>
      </c>
      <c r="O407" s="33" t="n">
        <f aca="false">SUM(O406:O406)</f>
        <v>455108.35</v>
      </c>
      <c r="P407" s="33" t="n">
        <f aca="false">SUM(P406:P406)</f>
        <v>0</v>
      </c>
      <c r="Q407" s="33" t="n">
        <f aca="false">SUM(Q406:Q406)</f>
        <v>0</v>
      </c>
      <c r="R407" s="33" t="n">
        <f aca="false">SUM(R406:R406)</f>
        <v>455108.35</v>
      </c>
      <c r="S407" s="64"/>
      <c r="T407" s="88"/>
      <c r="U407" s="30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</row>
    <row r="408" s="86" customFormat="true" ht="13.35" hidden="false" customHeight="true" outlineLevel="0" collapsed="false">
      <c r="A408" s="21" t="s">
        <v>719</v>
      </c>
      <c r="B408" s="21"/>
      <c r="C408" s="109"/>
      <c r="D408" s="109"/>
      <c r="E408" s="90" t="n">
        <f aca="false">E403+E405+E407</f>
        <v>2</v>
      </c>
      <c r="F408" s="90"/>
      <c r="G408" s="90"/>
      <c r="H408" s="90"/>
      <c r="I408" s="90"/>
      <c r="J408" s="90"/>
      <c r="K408" s="91" t="n">
        <f aca="false">K403+K405+K407</f>
        <v>870.6</v>
      </c>
      <c r="L408" s="91" t="n">
        <f aca="false">L403+L405+L407</f>
        <v>794</v>
      </c>
      <c r="M408" s="91" t="n">
        <f aca="false">M407+M405+M403</f>
        <v>794</v>
      </c>
      <c r="N408" s="90" t="n">
        <f aca="false">N403+N405+N407</f>
        <v>16</v>
      </c>
      <c r="O408" s="91" t="n">
        <f aca="false">O403+O405+O407</f>
        <v>6630442.75</v>
      </c>
      <c r="P408" s="90"/>
      <c r="Q408" s="90"/>
      <c r="R408" s="91" t="n">
        <f aca="false">R407+R405+R403</f>
        <v>6630442.75</v>
      </c>
      <c r="S408" s="25"/>
      <c r="T408" s="85"/>
      <c r="U408" s="23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57"/>
    </row>
    <row r="409" s="2" customFormat="true" ht="13.35" hidden="false" customHeight="true" outlineLevel="0" collapsed="false">
      <c r="A409" s="6"/>
      <c r="B409" s="46" t="s">
        <v>720</v>
      </c>
      <c r="C409" s="6"/>
      <c r="D409" s="6"/>
      <c r="E409" s="47"/>
      <c r="F409" s="6"/>
      <c r="G409" s="6"/>
      <c r="H409" s="48"/>
      <c r="I409" s="6"/>
      <c r="J409" s="49"/>
      <c r="K409" s="15"/>
      <c r="L409" s="15"/>
      <c r="M409" s="6"/>
      <c r="N409" s="49"/>
      <c r="O409" s="15"/>
      <c r="P409" s="15"/>
      <c r="Q409" s="15"/>
      <c r="R409" s="50"/>
      <c r="S409" s="55"/>
      <c r="T409" s="87"/>
      <c r="U409" s="6"/>
    </row>
    <row r="410" s="2" customFormat="true" ht="12.75" hidden="false" customHeight="true" outlineLevel="0" collapsed="false">
      <c r="A410" s="6" t="n">
        <v>1</v>
      </c>
      <c r="B410" s="48" t="s">
        <v>721</v>
      </c>
      <c r="C410" s="6" t="s">
        <v>722</v>
      </c>
      <c r="D410" s="6" t="s">
        <v>72</v>
      </c>
      <c r="E410" s="6" t="s">
        <v>131</v>
      </c>
      <c r="F410" s="17"/>
      <c r="G410" s="6" t="s">
        <v>63</v>
      </c>
      <c r="H410" s="54" t="s">
        <v>64</v>
      </c>
      <c r="I410" s="6" t="n">
        <v>4</v>
      </c>
      <c r="J410" s="49" t="n">
        <v>2</v>
      </c>
      <c r="K410" s="15" t="n">
        <v>2342.3</v>
      </c>
      <c r="L410" s="15" t="n">
        <v>1826.14</v>
      </c>
      <c r="M410" s="15" t="n">
        <v>1231.64</v>
      </c>
      <c r="N410" s="6" t="n">
        <v>90</v>
      </c>
      <c r="O410" s="15" t="n">
        <f aca="false">'Раздел 2'!C410</f>
        <v>322586.02</v>
      </c>
      <c r="P410" s="15" t="n">
        <v>0</v>
      </c>
      <c r="Q410" s="15" t="n">
        <v>0</v>
      </c>
      <c r="R410" s="15" t="n">
        <f aca="false">O410</f>
        <v>322586.02</v>
      </c>
      <c r="S410" s="55" t="n">
        <f aca="false">R410/L410</f>
        <v>176.64911781134</v>
      </c>
      <c r="T410" s="56" t="n">
        <v>3595.393</v>
      </c>
      <c r="U410" s="6" t="n">
        <v>2022</v>
      </c>
    </row>
    <row r="411" s="2" customFormat="true" ht="12.75" hidden="false" customHeight="true" outlineLevel="0" collapsed="false">
      <c r="A411" s="6" t="n">
        <f aca="false">A410+1</f>
        <v>2</v>
      </c>
      <c r="B411" s="48" t="s">
        <v>723</v>
      </c>
      <c r="C411" s="6" t="s">
        <v>724</v>
      </c>
      <c r="D411" s="6" t="s">
        <v>72</v>
      </c>
      <c r="E411" s="6" t="s">
        <v>142</v>
      </c>
      <c r="F411" s="17"/>
      <c r="G411" s="6" t="s">
        <v>63</v>
      </c>
      <c r="H411" s="54" t="s">
        <v>64</v>
      </c>
      <c r="I411" s="6" t="n">
        <v>3</v>
      </c>
      <c r="J411" s="49" t="n">
        <v>2</v>
      </c>
      <c r="K411" s="15" t="n">
        <v>2250.8</v>
      </c>
      <c r="L411" s="15" t="n">
        <v>2200.8</v>
      </c>
      <c r="M411" s="15" t="n">
        <v>1923.2</v>
      </c>
      <c r="N411" s="6" t="n">
        <v>30</v>
      </c>
      <c r="O411" s="15" t="n">
        <f aca="false">'Раздел 2'!C411</f>
        <v>316551.82</v>
      </c>
      <c r="P411" s="15" t="n">
        <v>0</v>
      </c>
      <c r="Q411" s="15" t="n">
        <v>0</v>
      </c>
      <c r="R411" s="15" t="n">
        <f aca="false">O411</f>
        <v>316551.82</v>
      </c>
      <c r="S411" s="55" t="n">
        <f aca="false">R411/L411</f>
        <v>143.834887313704</v>
      </c>
      <c r="T411" s="56" t="n">
        <v>2953.459</v>
      </c>
      <c r="U411" s="6" t="n">
        <v>2022</v>
      </c>
    </row>
    <row r="412" s="2" customFormat="true" ht="12.75" hidden="false" customHeight="true" outlineLevel="0" collapsed="false">
      <c r="A412" s="6" t="n">
        <f aca="false">A411+1</f>
        <v>3</v>
      </c>
      <c r="B412" s="48" t="s">
        <v>725</v>
      </c>
      <c r="C412" s="6" t="s">
        <v>726</v>
      </c>
      <c r="D412" s="6" t="s">
        <v>72</v>
      </c>
      <c r="E412" s="6" t="s">
        <v>131</v>
      </c>
      <c r="F412" s="17"/>
      <c r="G412" s="6" t="s">
        <v>63</v>
      </c>
      <c r="H412" s="54" t="s">
        <v>64</v>
      </c>
      <c r="I412" s="6" t="n">
        <v>4</v>
      </c>
      <c r="J412" s="49" t="n">
        <v>2</v>
      </c>
      <c r="K412" s="15" t="n">
        <v>1869.8</v>
      </c>
      <c r="L412" s="15" t="n">
        <v>1759.4</v>
      </c>
      <c r="M412" s="15" t="n">
        <v>1398.78</v>
      </c>
      <c r="N412" s="6" t="n">
        <v>35</v>
      </c>
      <c r="O412" s="15" t="n">
        <f aca="false">'Раздел 2'!C412</f>
        <v>274651.32</v>
      </c>
      <c r="P412" s="15" t="n">
        <v>0</v>
      </c>
      <c r="Q412" s="15" t="n">
        <v>0</v>
      </c>
      <c r="R412" s="15" t="n">
        <f aca="false">O412</f>
        <v>274651.32</v>
      </c>
      <c r="S412" s="55" t="n">
        <f aca="false">R412/L412</f>
        <v>156.105104012732</v>
      </c>
      <c r="T412" s="56" t="n">
        <v>2953.459</v>
      </c>
      <c r="U412" s="6" t="n">
        <v>2022</v>
      </c>
    </row>
    <row r="413" s="2" customFormat="true" ht="12.75" hidden="false" customHeight="true" outlineLevel="0" collapsed="false">
      <c r="A413" s="6" t="n">
        <f aca="false">A412+1</f>
        <v>4</v>
      </c>
      <c r="B413" s="48" t="s">
        <v>727</v>
      </c>
      <c r="C413" s="6" t="s">
        <v>728</v>
      </c>
      <c r="D413" s="6" t="s">
        <v>72</v>
      </c>
      <c r="E413" s="6" t="s">
        <v>84</v>
      </c>
      <c r="F413" s="17"/>
      <c r="G413" s="6" t="s">
        <v>63</v>
      </c>
      <c r="H413" s="54" t="s">
        <v>64</v>
      </c>
      <c r="I413" s="6" t="n">
        <v>3</v>
      </c>
      <c r="J413" s="49" t="n">
        <v>2</v>
      </c>
      <c r="K413" s="15" t="n">
        <v>1848.98</v>
      </c>
      <c r="L413" s="15" t="n">
        <v>1724.57</v>
      </c>
      <c r="M413" s="15" t="n">
        <v>1468.15</v>
      </c>
      <c r="N413" s="6" t="n">
        <v>19</v>
      </c>
      <c r="O413" s="15" t="n">
        <f aca="false">'Раздел 2'!C413</f>
        <v>264324.36</v>
      </c>
      <c r="P413" s="15" t="n">
        <v>0</v>
      </c>
      <c r="Q413" s="15" t="n">
        <v>0</v>
      </c>
      <c r="R413" s="15" t="n">
        <f aca="false">O413</f>
        <v>264324.36</v>
      </c>
      <c r="S413" s="55" t="n">
        <f aca="false">R413/L413</f>
        <v>153.269719408316</v>
      </c>
      <c r="T413" s="56" t="n">
        <v>2953.459</v>
      </c>
      <c r="U413" s="6" t="n">
        <v>2022</v>
      </c>
    </row>
    <row r="414" s="2" customFormat="true" ht="12.75" hidden="false" customHeight="true" outlineLevel="0" collapsed="false">
      <c r="A414" s="6" t="n">
        <f aca="false">A413+1</f>
        <v>5</v>
      </c>
      <c r="B414" s="48" t="s">
        <v>729</v>
      </c>
      <c r="C414" s="6" t="s">
        <v>730</v>
      </c>
      <c r="D414" s="6" t="s">
        <v>72</v>
      </c>
      <c r="E414" s="6" t="s">
        <v>731</v>
      </c>
      <c r="F414" s="17"/>
      <c r="G414" s="6" t="s">
        <v>63</v>
      </c>
      <c r="H414" s="48" t="s">
        <v>471</v>
      </c>
      <c r="I414" s="6" t="n">
        <v>2</v>
      </c>
      <c r="J414" s="49" t="n">
        <v>8</v>
      </c>
      <c r="K414" s="15" t="n">
        <v>583</v>
      </c>
      <c r="L414" s="15" t="n">
        <v>553</v>
      </c>
      <c r="M414" s="15" t="n">
        <v>418.9</v>
      </c>
      <c r="N414" s="6" t="n">
        <v>14</v>
      </c>
      <c r="O414" s="15" t="n">
        <f aca="false">'Раздел 2'!C414</f>
        <v>49466.48</v>
      </c>
      <c r="P414" s="15" t="n">
        <v>0</v>
      </c>
      <c r="Q414" s="15" t="n">
        <v>0</v>
      </c>
      <c r="R414" s="15" t="n">
        <f aca="false">O414</f>
        <v>49466.48</v>
      </c>
      <c r="S414" s="55" t="n">
        <f aca="false">R414/L414</f>
        <v>89.4511392405063</v>
      </c>
      <c r="T414" s="56" t="n">
        <v>5039.042</v>
      </c>
      <c r="U414" s="6" t="n">
        <v>2022</v>
      </c>
    </row>
    <row r="415" s="2" customFormat="true" ht="12.75" hidden="false" customHeight="true" outlineLevel="0" collapsed="false">
      <c r="A415" s="6" t="n">
        <f aca="false">A414+1</f>
        <v>6</v>
      </c>
      <c r="B415" s="48" t="s">
        <v>732</v>
      </c>
      <c r="C415" s="6" t="s">
        <v>733</v>
      </c>
      <c r="D415" s="6" t="s">
        <v>72</v>
      </c>
      <c r="E415" s="6" t="s">
        <v>734</v>
      </c>
      <c r="F415" s="17"/>
      <c r="G415" s="6" t="s">
        <v>63</v>
      </c>
      <c r="H415" s="48" t="s">
        <v>471</v>
      </c>
      <c r="I415" s="6" t="n">
        <v>2</v>
      </c>
      <c r="J415" s="49" t="n">
        <v>8</v>
      </c>
      <c r="K415" s="15" t="n">
        <v>577.6</v>
      </c>
      <c r="L415" s="15" t="n">
        <v>547.6</v>
      </c>
      <c r="M415" s="15" t="n">
        <v>249.8</v>
      </c>
      <c r="N415" s="6" t="n">
        <v>13</v>
      </c>
      <c r="O415" s="15" t="n">
        <f aca="false">'Раздел 2'!C415</f>
        <v>49466.48</v>
      </c>
      <c r="P415" s="15" t="n">
        <v>0</v>
      </c>
      <c r="Q415" s="15" t="n">
        <v>0</v>
      </c>
      <c r="R415" s="15" t="n">
        <f aca="false">O415</f>
        <v>49466.48</v>
      </c>
      <c r="S415" s="55" t="n">
        <f aca="false">R415/L415</f>
        <v>90.3332359386414</v>
      </c>
      <c r="T415" s="56" t="n">
        <v>5039.042</v>
      </c>
      <c r="U415" s="6" t="n">
        <v>2022</v>
      </c>
    </row>
    <row r="416" s="2" customFormat="true" ht="12.75" hidden="false" customHeight="true" outlineLevel="0" collapsed="false">
      <c r="A416" s="6" t="n">
        <f aca="false">A415+1</f>
        <v>7</v>
      </c>
      <c r="B416" s="48" t="s">
        <v>735</v>
      </c>
      <c r="C416" s="6" t="s">
        <v>736</v>
      </c>
      <c r="D416" s="6" t="s">
        <v>72</v>
      </c>
      <c r="E416" s="6" t="s">
        <v>734</v>
      </c>
      <c r="F416" s="17"/>
      <c r="G416" s="6" t="s">
        <v>63</v>
      </c>
      <c r="H416" s="48" t="s">
        <v>471</v>
      </c>
      <c r="I416" s="6" t="n">
        <v>1</v>
      </c>
      <c r="J416" s="49" t="n">
        <v>4</v>
      </c>
      <c r="K416" s="15" t="n">
        <v>362</v>
      </c>
      <c r="L416" s="15" t="n">
        <v>342</v>
      </c>
      <c r="M416" s="15" t="n">
        <v>140</v>
      </c>
      <c r="N416" s="6" t="n">
        <v>10</v>
      </c>
      <c r="O416" s="15" t="n">
        <f aca="false">'Раздел 2'!C416</f>
        <v>53245.39</v>
      </c>
      <c r="P416" s="15" t="n">
        <v>0</v>
      </c>
      <c r="Q416" s="15" t="n">
        <v>0</v>
      </c>
      <c r="R416" s="15" t="n">
        <f aca="false">O416</f>
        <v>53245.39</v>
      </c>
      <c r="S416" s="55" t="n">
        <f aca="false">R416/L416</f>
        <v>155.688274853801</v>
      </c>
      <c r="T416" s="56" t="n">
        <v>5039.042</v>
      </c>
      <c r="U416" s="6" t="n">
        <v>2022</v>
      </c>
    </row>
    <row r="417" s="2" customFormat="true" ht="12.75" hidden="false" customHeight="true" outlineLevel="0" collapsed="false">
      <c r="A417" s="6" t="n">
        <f aca="false">A416+1</f>
        <v>8</v>
      </c>
      <c r="B417" s="48" t="s">
        <v>737</v>
      </c>
      <c r="C417" s="6" t="s">
        <v>738</v>
      </c>
      <c r="D417" s="6" t="s">
        <v>72</v>
      </c>
      <c r="E417" s="6" t="s">
        <v>734</v>
      </c>
      <c r="F417" s="17"/>
      <c r="G417" s="6" t="s">
        <v>63</v>
      </c>
      <c r="H417" s="48" t="s">
        <v>471</v>
      </c>
      <c r="I417" s="6" t="n">
        <v>1</v>
      </c>
      <c r="J417" s="49" t="n">
        <v>8</v>
      </c>
      <c r="K417" s="15" t="n">
        <v>572</v>
      </c>
      <c r="L417" s="15" t="n">
        <v>542</v>
      </c>
      <c r="M417" s="15" t="n">
        <v>494.3</v>
      </c>
      <c r="N417" s="6" t="n">
        <v>10</v>
      </c>
      <c r="O417" s="15" t="n">
        <f aca="false">'Раздел 2'!C417</f>
        <v>49466.48</v>
      </c>
      <c r="P417" s="15" t="n">
        <v>0</v>
      </c>
      <c r="Q417" s="15" t="n">
        <v>0</v>
      </c>
      <c r="R417" s="15" t="n">
        <f aca="false">O417</f>
        <v>49466.48</v>
      </c>
      <c r="S417" s="55" t="n">
        <f aca="false">R417/L417</f>
        <v>91.2665682656827</v>
      </c>
      <c r="T417" s="56" t="n">
        <v>5039.042</v>
      </c>
      <c r="U417" s="6" t="n">
        <v>2022</v>
      </c>
    </row>
    <row r="418" s="2" customFormat="true" ht="12.75" hidden="false" customHeight="true" outlineLevel="0" collapsed="false">
      <c r="A418" s="6" t="n">
        <f aca="false">A417+1</f>
        <v>9</v>
      </c>
      <c r="B418" s="48" t="s">
        <v>739</v>
      </c>
      <c r="C418" s="6" t="s">
        <v>740</v>
      </c>
      <c r="D418" s="6" t="s">
        <v>72</v>
      </c>
      <c r="E418" s="6" t="s">
        <v>734</v>
      </c>
      <c r="F418" s="17"/>
      <c r="G418" s="6" t="s">
        <v>63</v>
      </c>
      <c r="H418" s="48" t="s">
        <v>471</v>
      </c>
      <c r="I418" s="6" t="n">
        <v>1</v>
      </c>
      <c r="J418" s="49" t="n">
        <v>8</v>
      </c>
      <c r="K418" s="15" t="n">
        <v>569.1</v>
      </c>
      <c r="L418" s="15" t="n">
        <v>539.1</v>
      </c>
      <c r="M418" s="15" t="n">
        <v>354.36</v>
      </c>
      <c r="N418" s="6" t="n">
        <v>14</v>
      </c>
      <c r="O418" s="15" t="n">
        <f aca="false">'Раздел 2'!C418</f>
        <v>49466.48</v>
      </c>
      <c r="P418" s="15" t="n">
        <v>0</v>
      </c>
      <c r="Q418" s="15" t="n">
        <v>0</v>
      </c>
      <c r="R418" s="15" t="n">
        <f aca="false">O418</f>
        <v>49466.48</v>
      </c>
      <c r="S418" s="55" t="n">
        <f aca="false">R418/L418</f>
        <v>91.7575217955852</v>
      </c>
      <c r="T418" s="56" t="n">
        <v>5039.042</v>
      </c>
      <c r="U418" s="6" t="n">
        <v>2022</v>
      </c>
    </row>
    <row r="419" s="2" customFormat="true" ht="12.75" hidden="false" customHeight="true" outlineLevel="0" collapsed="false">
      <c r="A419" s="6" t="n">
        <v>10</v>
      </c>
      <c r="B419" s="48" t="s">
        <v>741</v>
      </c>
      <c r="C419" s="6" t="s">
        <v>742</v>
      </c>
      <c r="D419" s="6" t="s">
        <v>678</v>
      </c>
      <c r="E419" s="6" t="n">
        <v>1952</v>
      </c>
      <c r="F419" s="17"/>
      <c r="G419" s="6" t="s">
        <v>63</v>
      </c>
      <c r="H419" s="54" t="s">
        <v>64</v>
      </c>
      <c r="I419" s="6" t="n">
        <v>2</v>
      </c>
      <c r="J419" s="49" t="n">
        <v>1</v>
      </c>
      <c r="K419" s="15" t="n">
        <v>272.8</v>
      </c>
      <c r="L419" s="15" t="n">
        <v>226.7</v>
      </c>
      <c r="M419" s="62" t="n">
        <v>226.7</v>
      </c>
      <c r="N419" s="49" t="n">
        <v>4</v>
      </c>
      <c r="O419" s="15" t="n">
        <f aca="false">'Раздел 2'!C419</f>
        <v>5079002.01</v>
      </c>
      <c r="P419" s="15" t="n">
        <v>0</v>
      </c>
      <c r="Q419" s="15" t="n">
        <v>0</v>
      </c>
      <c r="R419" s="15" t="n">
        <f aca="false">O419</f>
        <v>5079002.01</v>
      </c>
      <c r="S419" s="55" t="n">
        <f aca="false">R419/L419</f>
        <v>22404.0670930745</v>
      </c>
      <c r="T419" s="56" t="n">
        <v>40754.38</v>
      </c>
      <c r="U419" s="6" t="n">
        <v>2022</v>
      </c>
    </row>
    <row r="420" s="2" customFormat="true" ht="12.75" hidden="false" customHeight="true" outlineLevel="0" collapsed="false">
      <c r="A420" s="6" t="n">
        <v>11</v>
      </c>
      <c r="B420" s="48" t="s">
        <v>743</v>
      </c>
      <c r="C420" s="6" t="s">
        <v>744</v>
      </c>
      <c r="D420" s="6" t="s">
        <v>678</v>
      </c>
      <c r="E420" s="6" t="n">
        <v>1952</v>
      </c>
      <c r="F420" s="17"/>
      <c r="G420" s="6" t="s">
        <v>63</v>
      </c>
      <c r="H420" s="54" t="s">
        <v>64</v>
      </c>
      <c r="I420" s="6" t="n">
        <v>2</v>
      </c>
      <c r="J420" s="49" t="n">
        <v>2</v>
      </c>
      <c r="K420" s="15" t="n">
        <v>662.5</v>
      </c>
      <c r="L420" s="15" t="n">
        <v>517.2</v>
      </c>
      <c r="M420" s="62" t="n">
        <v>480</v>
      </c>
      <c r="N420" s="49" t="n">
        <v>13</v>
      </c>
      <c r="O420" s="15" t="n">
        <f aca="false">'Раздел 2'!C420</f>
        <v>8303534.44</v>
      </c>
      <c r="P420" s="15" t="n">
        <v>0</v>
      </c>
      <c r="Q420" s="15" t="n">
        <v>0</v>
      </c>
      <c r="R420" s="15" t="n">
        <f aca="false">O420</f>
        <v>8303534.44</v>
      </c>
      <c r="S420" s="55" t="n">
        <f aca="false">R420/L420</f>
        <v>16054.7843000773</v>
      </c>
      <c r="T420" s="56" t="n">
        <v>33175.99</v>
      </c>
      <c r="U420" s="6" t="n">
        <v>2022</v>
      </c>
    </row>
    <row r="421" s="2" customFormat="true" ht="12.75" hidden="false" customHeight="true" outlineLevel="0" collapsed="false">
      <c r="A421" s="6" t="n">
        <v>12</v>
      </c>
      <c r="B421" s="48" t="s">
        <v>745</v>
      </c>
      <c r="C421" s="6" t="s">
        <v>746</v>
      </c>
      <c r="D421" s="6" t="s">
        <v>678</v>
      </c>
      <c r="E421" s="6" t="n">
        <v>1952</v>
      </c>
      <c r="F421" s="17"/>
      <c r="G421" s="6" t="s">
        <v>63</v>
      </c>
      <c r="H421" s="54" t="s">
        <v>64</v>
      </c>
      <c r="I421" s="6" t="n">
        <v>2</v>
      </c>
      <c r="J421" s="49" t="n">
        <v>2</v>
      </c>
      <c r="K421" s="15" t="n">
        <v>657.3</v>
      </c>
      <c r="L421" s="15" t="n">
        <v>516.9</v>
      </c>
      <c r="M421" s="62" t="n">
        <v>516.9</v>
      </c>
      <c r="N421" s="49" t="n">
        <v>12</v>
      </c>
      <c r="O421" s="15" t="n">
        <f aca="false">'Раздел 2'!C421</f>
        <v>10458227.41</v>
      </c>
      <c r="P421" s="15" t="n">
        <v>0</v>
      </c>
      <c r="Q421" s="15" t="n">
        <v>0</v>
      </c>
      <c r="R421" s="15" t="n">
        <f aca="false">O421</f>
        <v>10458227.41</v>
      </c>
      <c r="S421" s="55" t="n">
        <f aca="false">R421/L421</f>
        <v>20232.5931708261</v>
      </c>
      <c r="T421" s="56" t="n">
        <v>40754.38</v>
      </c>
      <c r="U421" s="6" t="n">
        <v>2022</v>
      </c>
    </row>
    <row r="422" s="2" customFormat="true" ht="12.75" hidden="false" customHeight="true" outlineLevel="0" collapsed="false">
      <c r="A422" s="6" t="n">
        <v>13</v>
      </c>
      <c r="B422" s="48" t="s">
        <v>747</v>
      </c>
      <c r="C422" s="6" t="s">
        <v>748</v>
      </c>
      <c r="D422" s="6" t="s">
        <v>678</v>
      </c>
      <c r="E422" s="6" t="n">
        <v>1952</v>
      </c>
      <c r="F422" s="17"/>
      <c r="G422" s="6" t="s">
        <v>63</v>
      </c>
      <c r="H422" s="54" t="s">
        <v>64</v>
      </c>
      <c r="I422" s="6" t="n">
        <v>2</v>
      </c>
      <c r="J422" s="49" t="n">
        <v>2</v>
      </c>
      <c r="K422" s="15" t="n">
        <v>489.6</v>
      </c>
      <c r="L422" s="15" t="n">
        <v>424.7</v>
      </c>
      <c r="M422" s="62" t="n">
        <v>424.7</v>
      </c>
      <c r="N422" s="49" t="n">
        <v>8</v>
      </c>
      <c r="O422" s="15" t="n">
        <f aca="false">'Раздел 2'!C422</f>
        <v>7667854.25</v>
      </c>
      <c r="P422" s="15" t="n">
        <v>0</v>
      </c>
      <c r="Q422" s="15" t="n">
        <v>0</v>
      </c>
      <c r="R422" s="15" t="n">
        <f aca="false">O422</f>
        <v>7667854.25</v>
      </c>
      <c r="S422" s="55" t="n">
        <f aca="false">R422/L422</f>
        <v>18054.7545326113</v>
      </c>
      <c r="T422" s="56" t="n">
        <v>33175.99</v>
      </c>
      <c r="U422" s="6" t="n">
        <v>2022</v>
      </c>
    </row>
    <row r="423" s="36" customFormat="true" ht="12.75" hidden="false" customHeight="true" outlineLevel="0" collapsed="false">
      <c r="A423" s="28" t="s">
        <v>749</v>
      </c>
      <c r="B423" s="28"/>
      <c r="C423" s="73"/>
      <c r="D423" s="73"/>
      <c r="E423" s="30" t="n">
        <v>13</v>
      </c>
      <c r="F423" s="30"/>
      <c r="G423" s="30"/>
      <c r="H423" s="28"/>
      <c r="I423" s="30"/>
      <c r="J423" s="31"/>
      <c r="K423" s="33" t="n">
        <f aca="false">SUM(K410:K422)</f>
        <v>13057.78</v>
      </c>
      <c r="L423" s="33" t="n">
        <f aca="false">SUM(L410:L422)</f>
        <v>11720.11</v>
      </c>
      <c r="M423" s="33" t="n">
        <f aca="false">SUM(M410:M422)</f>
        <v>9327.43</v>
      </c>
      <c r="N423" s="33" t="n">
        <f aca="false">SUM(N410:N422)</f>
        <v>272</v>
      </c>
      <c r="O423" s="33" t="n">
        <f aca="false">SUM(O410:O422)</f>
        <v>32937842.94</v>
      </c>
      <c r="P423" s="33" t="n">
        <f aca="false">SUM(P410:P422)</f>
        <v>0</v>
      </c>
      <c r="Q423" s="33" t="n">
        <f aca="false">SUM(Q410:Q422)</f>
        <v>0</v>
      </c>
      <c r="R423" s="33" t="n">
        <f aca="false">SUM(R410:R422)</f>
        <v>32937842.94</v>
      </c>
      <c r="S423" s="64"/>
      <c r="T423" s="88"/>
      <c r="U423" s="30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</row>
    <row r="424" s="2" customFormat="true" ht="12.75" hidden="false" customHeight="true" outlineLevel="0" collapsed="false">
      <c r="A424" s="6" t="n">
        <v>1</v>
      </c>
      <c r="B424" s="48" t="s">
        <v>750</v>
      </c>
      <c r="C424" s="6" t="s">
        <v>751</v>
      </c>
      <c r="D424" s="6" t="s">
        <v>137</v>
      </c>
      <c r="E424" s="6" t="n">
        <v>1963</v>
      </c>
      <c r="F424" s="17"/>
      <c r="G424" s="6" t="s">
        <v>63</v>
      </c>
      <c r="H424" s="54" t="s">
        <v>64</v>
      </c>
      <c r="I424" s="6" t="n">
        <v>5</v>
      </c>
      <c r="J424" s="49" t="n">
        <v>4</v>
      </c>
      <c r="K424" s="15" t="n">
        <v>3458.2</v>
      </c>
      <c r="L424" s="15" t="n">
        <v>3244</v>
      </c>
      <c r="M424" s="15" t="n">
        <v>0</v>
      </c>
      <c r="N424" s="6" t="n">
        <v>81</v>
      </c>
      <c r="O424" s="15" t="n">
        <f aca="false">'Раздел 2'!C424</f>
        <v>1137649.71</v>
      </c>
      <c r="P424" s="15" t="n">
        <v>0</v>
      </c>
      <c r="Q424" s="15" t="n">
        <v>0</v>
      </c>
      <c r="R424" s="15" t="n">
        <f aca="false">O424</f>
        <v>1137649.71</v>
      </c>
      <c r="S424" s="55" t="n">
        <f aca="false">R424/L424</f>
        <v>350.693498766954</v>
      </c>
      <c r="T424" s="56" t="n">
        <v>3595.393</v>
      </c>
      <c r="U424" s="6" t="n">
        <v>2023</v>
      </c>
    </row>
    <row r="425" s="2" customFormat="true" ht="12.75" hidden="false" customHeight="true" outlineLevel="0" collapsed="false">
      <c r="A425" s="6" t="n">
        <f aca="false">A424+1</f>
        <v>2</v>
      </c>
      <c r="B425" s="48" t="s">
        <v>752</v>
      </c>
      <c r="C425" s="6" t="s">
        <v>753</v>
      </c>
      <c r="D425" s="6" t="s">
        <v>137</v>
      </c>
      <c r="E425" s="6" t="n">
        <v>1963</v>
      </c>
      <c r="F425" s="17"/>
      <c r="G425" s="6" t="s">
        <v>63</v>
      </c>
      <c r="H425" s="54" t="s">
        <v>64</v>
      </c>
      <c r="I425" s="6" t="n">
        <v>4</v>
      </c>
      <c r="J425" s="49" t="n">
        <v>2</v>
      </c>
      <c r="K425" s="15" t="n">
        <v>1579</v>
      </c>
      <c r="L425" s="15" t="n">
        <v>1428.7</v>
      </c>
      <c r="M425" s="15" t="n">
        <v>1428.7</v>
      </c>
      <c r="N425" s="6" t="n">
        <v>42</v>
      </c>
      <c r="O425" s="15" t="n">
        <f aca="false">'Раздел 2'!C425</f>
        <v>846723.14</v>
      </c>
      <c r="P425" s="15" t="n">
        <v>0</v>
      </c>
      <c r="Q425" s="15" t="n">
        <v>0</v>
      </c>
      <c r="R425" s="15" t="n">
        <f aca="false">O425</f>
        <v>846723.14</v>
      </c>
      <c r="S425" s="55" t="n">
        <f aca="false">R425/L425</f>
        <v>592.652859242668</v>
      </c>
      <c r="T425" s="56" t="n">
        <v>2953.459</v>
      </c>
      <c r="U425" s="6" t="n">
        <v>2023</v>
      </c>
    </row>
    <row r="426" s="2" customFormat="true" ht="12.75" hidden="false" customHeight="true" outlineLevel="0" collapsed="false">
      <c r="A426" s="6" t="n">
        <f aca="false">A425+1</f>
        <v>3</v>
      </c>
      <c r="B426" s="48" t="s">
        <v>754</v>
      </c>
      <c r="C426" s="6" t="s">
        <v>755</v>
      </c>
      <c r="D426" s="6" t="s">
        <v>137</v>
      </c>
      <c r="E426" s="6" t="n">
        <v>1960</v>
      </c>
      <c r="F426" s="17"/>
      <c r="G426" s="6" t="s">
        <v>63</v>
      </c>
      <c r="H426" s="54" t="s">
        <v>64</v>
      </c>
      <c r="I426" s="6" t="n">
        <v>3</v>
      </c>
      <c r="J426" s="49" t="n">
        <v>2</v>
      </c>
      <c r="K426" s="15" t="n">
        <v>1032.2</v>
      </c>
      <c r="L426" s="15" t="n">
        <v>954</v>
      </c>
      <c r="M426" s="15" t="n">
        <v>954</v>
      </c>
      <c r="N426" s="6" t="n">
        <v>29</v>
      </c>
      <c r="O426" s="15" t="n">
        <f aca="false">'Раздел 2'!C426</f>
        <v>700182.04</v>
      </c>
      <c r="P426" s="15" t="n">
        <v>0</v>
      </c>
      <c r="Q426" s="15" t="n">
        <v>0</v>
      </c>
      <c r="R426" s="15" t="n">
        <f aca="false">O426</f>
        <v>700182.04</v>
      </c>
      <c r="S426" s="55" t="n">
        <f aca="false">R426/L426</f>
        <v>733.943438155136</v>
      </c>
      <c r="T426" s="56" t="n">
        <v>2953.459</v>
      </c>
      <c r="U426" s="6" t="n">
        <v>2023</v>
      </c>
    </row>
    <row r="427" s="2" customFormat="true" ht="12.75" hidden="false" customHeight="true" outlineLevel="0" collapsed="false">
      <c r="A427" s="6" t="n">
        <f aca="false">A426+1</f>
        <v>4</v>
      </c>
      <c r="B427" s="48" t="s">
        <v>756</v>
      </c>
      <c r="C427" s="6" t="s">
        <v>757</v>
      </c>
      <c r="D427" s="6" t="s">
        <v>137</v>
      </c>
      <c r="E427" s="6" t="n">
        <v>1964</v>
      </c>
      <c r="F427" s="17"/>
      <c r="G427" s="6" t="s">
        <v>63</v>
      </c>
      <c r="H427" s="54" t="s">
        <v>64</v>
      </c>
      <c r="I427" s="6" t="n">
        <v>4</v>
      </c>
      <c r="J427" s="49" t="n">
        <v>2</v>
      </c>
      <c r="K427" s="15" t="n">
        <v>1500.45</v>
      </c>
      <c r="L427" s="15" t="n">
        <v>1255</v>
      </c>
      <c r="M427" s="15" t="n">
        <v>1252.76</v>
      </c>
      <c r="N427" s="6" t="n">
        <v>33</v>
      </c>
      <c r="O427" s="15" t="n">
        <f aca="false">'Раздел 2'!C427</f>
        <v>829902.08</v>
      </c>
      <c r="P427" s="15" t="n">
        <v>0</v>
      </c>
      <c r="Q427" s="15" t="n">
        <v>0</v>
      </c>
      <c r="R427" s="15" t="n">
        <f aca="false">O427</f>
        <v>829902.08</v>
      </c>
      <c r="S427" s="55" t="n">
        <f aca="false">R427/L427</f>
        <v>661.276557768924</v>
      </c>
      <c r="T427" s="56" t="n">
        <v>3595.393</v>
      </c>
      <c r="U427" s="6" t="n">
        <v>2023</v>
      </c>
    </row>
    <row r="428" s="2" customFormat="true" ht="12.75" hidden="false" customHeight="true" outlineLevel="0" collapsed="false">
      <c r="A428" s="6" t="n">
        <f aca="false">A427+1</f>
        <v>5</v>
      </c>
      <c r="B428" s="48" t="s">
        <v>758</v>
      </c>
      <c r="C428" s="6" t="s">
        <v>759</v>
      </c>
      <c r="D428" s="6" t="s">
        <v>137</v>
      </c>
      <c r="E428" s="6" t="n">
        <v>1961</v>
      </c>
      <c r="F428" s="17"/>
      <c r="G428" s="6" t="s">
        <v>63</v>
      </c>
      <c r="H428" s="54" t="s">
        <v>64</v>
      </c>
      <c r="I428" s="6" t="n">
        <v>4</v>
      </c>
      <c r="J428" s="49" t="n">
        <v>2</v>
      </c>
      <c r="K428" s="15" t="n">
        <v>1526.6</v>
      </c>
      <c r="L428" s="15" t="n">
        <v>1269.8</v>
      </c>
      <c r="M428" s="15" t="n">
        <v>1269.8</v>
      </c>
      <c r="N428" s="6" t="n">
        <v>38</v>
      </c>
      <c r="O428" s="15" t="n">
        <f aca="false">'Раздел 2'!C428</f>
        <v>824859.88</v>
      </c>
      <c r="P428" s="15" t="n">
        <v>0</v>
      </c>
      <c r="Q428" s="15" t="n">
        <v>0</v>
      </c>
      <c r="R428" s="15" t="n">
        <f aca="false">O428</f>
        <v>824859.88</v>
      </c>
      <c r="S428" s="55" t="n">
        <f aca="false">R428/L428</f>
        <v>649.598267443692</v>
      </c>
      <c r="T428" s="56" t="n">
        <v>3595.393</v>
      </c>
      <c r="U428" s="6" t="n">
        <v>2023</v>
      </c>
    </row>
    <row r="429" s="2" customFormat="true" ht="12.75" hidden="false" customHeight="true" outlineLevel="0" collapsed="false">
      <c r="A429" s="6" t="n">
        <f aca="false">A428+1</f>
        <v>6</v>
      </c>
      <c r="B429" s="48" t="s">
        <v>760</v>
      </c>
      <c r="C429" s="6" t="s">
        <v>761</v>
      </c>
      <c r="D429" s="6" t="s">
        <v>137</v>
      </c>
      <c r="E429" s="6" t="n">
        <v>1960</v>
      </c>
      <c r="F429" s="17"/>
      <c r="G429" s="6" t="s">
        <v>63</v>
      </c>
      <c r="H429" s="54" t="s">
        <v>64</v>
      </c>
      <c r="I429" s="6" t="n">
        <v>4</v>
      </c>
      <c r="J429" s="49" t="n">
        <v>2</v>
      </c>
      <c r="K429" s="15" t="n">
        <v>1293</v>
      </c>
      <c r="L429" s="15" t="n">
        <v>1187.4</v>
      </c>
      <c r="M429" s="15" t="n">
        <v>1079.64</v>
      </c>
      <c r="N429" s="6" t="n">
        <v>26</v>
      </c>
      <c r="O429" s="15" t="n">
        <f aca="false">'Раздел 2'!C429</f>
        <v>697006.45</v>
      </c>
      <c r="P429" s="15" t="n">
        <v>0</v>
      </c>
      <c r="Q429" s="15" t="n">
        <v>0</v>
      </c>
      <c r="R429" s="15" t="n">
        <f aca="false">O429</f>
        <v>697006.45</v>
      </c>
      <c r="S429" s="55" t="n">
        <f aca="false">R429/L429</f>
        <v>587.002231766886</v>
      </c>
      <c r="T429" s="56" t="n">
        <v>2953.459</v>
      </c>
      <c r="U429" s="6" t="n">
        <v>2023</v>
      </c>
    </row>
    <row r="430" s="2" customFormat="true" ht="12.75" hidden="false" customHeight="true" outlineLevel="0" collapsed="false">
      <c r="A430" s="6" t="n">
        <f aca="false">A429+1</f>
        <v>7</v>
      </c>
      <c r="B430" s="48" t="s">
        <v>762</v>
      </c>
      <c r="C430" s="6" t="s">
        <v>763</v>
      </c>
      <c r="D430" s="6" t="s">
        <v>137</v>
      </c>
      <c r="E430" s="6" t="n">
        <v>1953</v>
      </c>
      <c r="F430" s="17"/>
      <c r="G430" s="6" t="s">
        <v>63</v>
      </c>
      <c r="H430" s="54" t="s">
        <v>64</v>
      </c>
      <c r="I430" s="6" t="n">
        <v>2</v>
      </c>
      <c r="J430" s="49" t="n">
        <v>1</v>
      </c>
      <c r="K430" s="15" t="n">
        <v>408.6</v>
      </c>
      <c r="L430" s="15" t="n">
        <v>375.6</v>
      </c>
      <c r="M430" s="15" t="n">
        <v>0</v>
      </c>
      <c r="N430" s="6" t="n">
        <v>8</v>
      </c>
      <c r="O430" s="15" t="n">
        <f aca="false">'Раздел 2'!C430</f>
        <v>232924.393848737</v>
      </c>
      <c r="P430" s="15" t="n">
        <v>0</v>
      </c>
      <c r="Q430" s="15" t="n">
        <v>0</v>
      </c>
      <c r="R430" s="15" t="n">
        <f aca="false">O430</f>
        <v>232924.393848737</v>
      </c>
      <c r="S430" s="55" t="n">
        <f aca="false">R430/L430</f>
        <v>620.139493739981</v>
      </c>
      <c r="T430" s="56" t="n">
        <v>4075.438</v>
      </c>
      <c r="U430" s="6" t="n">
        <v>2023</v>
      </c>
    </row>
    <row r="431" s="2" customFormat="true" ht="12.75" hidden="false" customHeight="true" outlineLevel="0" collapsed="false">
      <c r="A431" s="6" t="n">
        <f aca="false">A430+1</f>
        <v>8</v>
      </c>
      <c r="B431" s="48" t="s">
        <v>764</v>
      </c>
      <c r="C431" s="6" t="s">
        <v>765</v>
      </c>
      <c r="D431" s="6" t="s">
        <v>137</v>
      </c>
      <c r="E431" s="6" t="n">
        <v>1959</v>
      </c>
      <c r="F431" s="17"/>
      <c r="G431" s="6" t="s">
        <v>63</v>
      </c>
      <c r="H431" s="48" t="s">
        <v>471</v>
      </c>
      <c r="I431" s="6" t="n">
        <v>2</v>
      </c>
      <c r="J431" s="49" t="n">
        <v>1</v>
      </c>
      <c r="K431" s="15" t="n">
        <v>548.6</v>
      </c>
      <c r="L431" s="15" t="n">
        <v>528.6</v>
      </c>
      <c r="M431" s="15" t="n">
        <v>528.6</v>
      </c>
      <c r="N431" s="6" t="n">
        <v>11</v>
      </c>
      <c r="O431" s="15" t="n">
        <f aca="false">'Раздел 2'!C431</f>
        <v>181746.91425961</v>
      </c>
      <c r="P431" s="15" t="n">
        <v>0</v>
      </c>
      <c r="Q431" s="15" t="n">
        <v>0</v>
      </c>
      <c r="R431" s="15" t="n">
        <f aca="false">O431</f>
        <v>181746.91425961</v>
      </c>
      <c r="S431" s="55" t="n">
        <f aca="false">R431/L431</f>
        <v>343.826928224763</v>
      </c>
      <c r="T431" s="56" t="n">
        <v>5039.042</v>
      </c>
      <c r="U431" s="6" t="n">
        <v>2023</v>
      </c>
    </row>
    <row r="432" s="2" customFormat="true" ht="12.75" hidden="false" customHeight="true" outlineLevel="0" collapsed="false">
      <c r="A432" s="6" t="n">
        <f aca="false">A431+1</f>
        <v>9</v>
      </c>
      <c r="B432" s="48" t="s">
        <v>766</v>
      </c>
      <c r="C432" s="6" t="s">
        <v>767</v>
      </c>
      <c r="D432" s="6" t="s">
        <v>137</v>
      </c>
      <c r="E432" s="6" t="n">
        <v>1959</v>
      </c>
      <c r="F432" s="17"/>
      <c r="G432" s="6" t="s">
        <v>63</v>
      </c>
      <c r="H432" s="48" t="s">
        <v>471</v>
      </c>
      <c r="I432" s="6" t="n">
        <v>2</v>
      </c>
      <c r="J432" s="49" t="n">
        <v>2</v>
      </c>
      <c r="K432" s="15" t="n">
        <v>1012</v>
      </c>
      <c r="L432" s="15" t="n">
        <v>928</v>
      </c>
      <c r="M432" s="15" t="n">
        <v>510.58</v>
      </c>
      <c r="N432" s="6" t="n">
        <v>21</v>
      </c>
      <c r="O432" s="15" t="n">
        <f aca="false">'Раздел 2'!C432</f>
        <v>253684.664955014</v>
      </c>
      <c r="P432" s="15" t="n">
        <v>0</v>
      </c>
      <c r="Q432" s="15" t="n">
        <v>0</v>
      </c>
      <c r="R432" s="15" t="n">
        <f aca="false">O432</f>
        <v>253684.664955014</v>
      </c>
      <c r="S432" s="55" t="n">
        <f aca="false">R432/L432</f>
        <v>273.367095856696</v>
      </c>
      <c r="T432" s="56" t="n">
        <v>5039.042</v>
      </c>
      <c r="U432" s="6" t="n">
        <v>2023</v>
      </c>
    </row>
    <row r="433" s="2" customFormat="true" ht="12.75" hidden="false" customHeight="true" outlineLevel="0" collapsed="false">
      <c r="A433" s="6" t="n">
        <f aca="false">A432+1</f>
        <v>10</v>
      </c>
      <c r="B433" s="48" t="s">
        <v>768</v>
      </c>
      <c r="C433" s="6" t="s">
        <v>769</v>
      </c>
      <c r="D433" s="6" t="s">
        <v>137</v>
      </c>
      <c r="E433" s="6" t="n">
        <v>1939</v>
      </c>
      <c r="F433" s="17"/>
      <c r="G433" s="6" t="s">
        <v>63</v>
      </c>
      <c r="H433" s="48" t="s">
        <v>471</v>
      </c>
      <c r="I433" s="6" t="n">
        <v>2</v>
      </c>
      <c r="J433" s="49" t="n">
        <v>2</v>
      </c>
      <c r="K433" s="15" t="n">
        <v>567</v>
      </c>
      <c r="L433" s="15" t="n">
        <v>537</v>
      </c>
      <c r="M433" s="15" t="n">
        <v>416.7</v>
      </c>
      <c r="N433" s="6" t="n">
        <v>11</v>
      </c>
      <c r="O433" s="15" t="n">
        <f aca="false">'Раздел 2'!C433</f>
        <v>140765.53</v>
      </c>
      <c r="P433" s="15" t="n">
        <v>0</v>
      </c>
      <c r="Q433" s="15" t="n">
        <v>0</v>
      </c>
      <c r="R433" s="15" t="n">
        <f aca="false">O433</f>
        <v>140765.53</v>
      </c>
      <c r="S433" s="55" t="n">
        <f aca="false">R433/L433</f>
        <v>262.133202979516</v>
      </c>
      <c r="T433" s="56" t="n">
        <v>5039.042</v>
      </c>
      <c r="U433" s="6" t="n">
        <v>2023</v>
      </c>
    </row>
    <row r="434" s="2" customFormat="true" ht="12.75" hidden="false" customHeight="true" outlineLevel="0" collapsed="false">
      <c r="A434" s="6" t="n">
        <f aca="false">A433+1</f>
        <v>11</v>
      </c>
      <c r="B434" s="48" t="s">
        <v>770</v>
      </c>
      <c r="C434" s="6" t="s">
        <v>771</v>
      </c>
      <c r="D434" s="6" t="s">
        <v>137</v>
      </c>
      <c r="E434" s="6" t="n">
        <v>1937</v>
      </c>
      <c r="F434" s="17"/>
      <c r="G434" s="6" t="s">
        <v>63</v>
      </c>
      <c r="H434" s="48" t="s">
        <v>471</v>
      </c>
      <c r="I434" s="6" t="n">
        <v>2</v>
      </c>
      <c r="J434" s="49" t="n">
        <v>2</v>
      </c>
      <c r="K434" s="15" t="n">
        <v>569</v>
      </c>
      <c r="L434" s="15" t="n">
        <v>529</v>
      </c>
      <c r="M434" s="15" t="n">
        <v>449.1</v>
      </c>
      <c r="N434" s="6" t="n">
        <v>17</v>
      </c>
      <c r="O434" s="15" t="n">
        <f aca="false">'Раздел 2'!C434</f>
        <v>205419.49</v>
      </c>
      <c r="P434" s="15" t="n">
        <v>0</v>
      </c>
      <c r="Q434" s="15" t="n">
        <v>0</v>
      </c>
      <c r="R434" s="15" t="n">
        <f aca="false">O434</f>
        <v>205419.49</v>
      </c>
      <c r="S434" s="55" t="n">
        <f aca="false">R434/L434</f>
        <v>388.316616257089</v>
      </c>
      <c r="T434" s="56" t="n">
        <v>5039.042</v>
      </c>
      <c r="U434" s="6" t="n">
        <v>2023</v>
      </c>
    </row>
    <row r="435" s="2" customFormat="true" ht="12.75" hidden="false" customHeight="true" outlineLevel="0" collapsed="false">
      <c r="A435" s="6" t="n">
        <f aca="false">A434+1</f>
        <v>12</v>
      </c>
      <c r="B435" s="48" t="s">
        <v>772</v>
      </c>
      <c r="C435" s="6" t="s">
        <v>773</v>
      </c>
      <c r="D435" s="6" t="s">
        <v>137</v>
      </c>
      <c r="E435" s="6" t="n">
        <v>1961</v>
      </c>
      <c r="F435" s="17"/>
      <c r="G435" s="6" t="s">
        <v>63</v>
      </c>
      <c r="H435" s="54" t="s">
        <v>64</v>
      </c>
      <c r="I435" s="6" t="n">
        <v>2</v>
      </c>
      <c r="J435" s="49" t="n">
        <v>1</v>
      </c>
      <c r="K435" s="15" t="n">
        <v>475</v>
      </c>
      <c r="L435" s="15" t="n">
        <v>445</v>
      </c>
      <c r="M435" s="15" t="n">
        <v>187.3</v>
      </c>
      <c r="N435" s="6" t="n">
        <v>12</v>
      </c>
      <c r="O435" s="15" t="n">
        <f aca="false">'Раздел 2'!C435</f>
        <v>183886.66</v>
      </c>
      <c r="P435" s="15" t="n">
        <v>0</v>
      </c>
      <c r="Q435" s="15" t="n">
        <v>0</v>
      </c>
      <c r="R435" s="15" t="n">
        <f aca="false">O435</f>
        <v>183886.66</v>
      </c>
      <c r="S435" s="55" t="n">
        <f aca="false">R435/L435</f>
        <v>413.228449438202</v>
      </c>
      <c r="T435" s="56" t="n">
        <v>4075.438</v>
      </c>
      <c r="U435" s="6" t="n">
        <v>2023</v>
      </c>
    </row>
    <row r="436" s="2" customFormat="true" ht="12.75" hidden="false" customHeight="true" outlineLevel="0" collapsed="false">
      <c r="A436" s="6" t="n">
        <f aca="false">A435+1</f>
        <v>13</v>
      </c>
      <c r="B436" s="48" t="s">
        <v>774</v>
      </c>
      <c r="C436" s="6" t="s">
        <v>775</v>
      </c>
      <c r="D436" s="6" t="s">
        <v>137</v>
      </c>
      <c r="E436" s="6" t="n">
        <v>1953</v>
      </c>
      <c r="F436" s="17"/>
      <c r="G436" s="6" t="s">
        <v>63</v>
      </c>
      <c r="H436" s="54" t="s">
        <v>64</v>
      </c>
      <c r="I436" s="6" t="n">
        <v>2</v>
      </c>
      <c r="J436" s="49" t="n">
        <v>2</v>
      </c>
      <c r="K436" s="15" t="n">
        <v>476</v>
      </c>
      <c r="L436" s="15" t="n">
        <v>446</v>
      </c>
      <c r="M436" s="15" t="n">
        <v>258.9</v>
      </c>
      <c r="N436" s="6" t="n">
        <v>12</v>
      </c>
      <c r="O436" s="15" t="n">
        <f aca="false">'Раздел 2'!C436</f>
        <v>251481.931964395</v>
      </c>
      <c r="P436" s="15" t="n">
        <v>0</v>
      </c>
      <c r="Q436" s="15" t="n">
        <v>0</v>
      </c>
      <c r="R436" s="15" t="n">
        <f aca="false">O436</f>
        <v>251481.931964395</v>
      </c>
      <c r="S436" s="55" t="n">
        <f aca="false">R436/L436</f>
        <v>563.860834000886</v>
      </c>
      <c r="T436" s="56" t="n">
        <v>4075.438</v>
      </c>
      <c r="U436" s="6" t="n">
        <v>2023</v>
      </c>
    </row>
    <row r="437" s="2" customFormat="true" ht="12.75" hidden="false" customHeight="true" outlineLevel="0" collapsed="false">
      <c r="A437" s="6" t="n">
        <f aca="false">A436+1</f>
        <v>14</v>
      </c>
      <c r="B437" s="48" t="s">
        <v>776</v>
      </c>
      <c r="C437" s="6" t="s">
        <v>777</v>
      </c>
      <c r="D437" s="6" t="s">
        <v>137</v>
      </c>
      <c r="E437" s="6" t="n">
        <v>1965</v>
      </c>
      <c r="F437" s="17"/>
      <c r="G437" s="6" t="s">
        <v>63</v>
      </c>
      <c r="H437" s="48" t="s">
        <v>69</v>
      </c>
      <c r="I437" s="6" t="n">
        <v>5</v>
      </c>
      <c r="J437" s="49" t="n">
        <v>1</v>
      </c>
      <c r="K437" s="15" t="n">
        <v>4005.4</v>
      </c>
      <c r="L437" s="15" t="n">
        <v>3570</v>
      </c>
      <c r="M437" s="15" t="n">
        <v>848.57</v>
      </c>
      <c r="N437" s="6" t="n">
        <v>201</v>
      </c>
      <c r="O437" s="15" t="n">
        <f aca="false">'Раздел 2'!C437</f>
        <v>266730.8</v>
      </c>
      <c r="P437" s="15" t="n">
        <v>0</v>
      </c>
      <c r="Q437" s="15" t="n">
        <v>0</v>
      </c>
      <c r="R437" s="15" t="n">
        <f aca="false">O437</f>
        <v>266730.8</v>
      </c>
      <c r="S437" s="55" t="n">
        <f aca="false">R437/L437</f>
        <v>74.7145098039216</v>
      </c>
      <c r="T437" s="56" t="n">
        <v>3337.604</v>
      </c>
      <c r="U437" s="6" t="n">
        <v>2023</v>
      </c>
    </row>
    <row r="438" s="2" customFormat="true" ht="12.75" hidden="false" customHeight="true" outlineLevel="0" collapsed="false">
      <c r="A438" s="6" t="n">
        <f aca="false">A437+1</f>
        <v>15</v>
      </c>
      <c r="B438" s="48" t="s">
        <v>778</v>
      </c>
      <c r="C438" s="6" t="s">
        <v>779</v>
      </c>
      <c r="D438" s="6" t="s">
        <v>137</v>
      </c>
      <c r="E438" s="6" t="n">
        <v>1939</v>
      </c>
      <c r="F438" s="17"/>
      <c r="G438" s="6" t="s">
        <v>63</v>
      </c>
      <c r="H438" s="48" t="s">
        <v>471</v>
      </c>
      <c r="I438" s="6" t="n">
        <v>2</v>
      </c>
      <c r="J438" s="49" t="n">
        <v>2</v>
      </c>
      <c r="K438" s="15" t="n">
        <v>588</v>
      </c>
      <c r="L438" s="15" t="n">
        <v>558</v>
      </c>
      <c r="M438" s="15" t="n">
        <v>405.8</v>
      </c>
      <c r="N438" s="6" t="n">
        <v>11</v>
      </c>
      <c r="O438" s="15" t="n">
        <f aca="false">'Раздел 2'!C438</f>
        <v>148051.76</v>
      </c>
      <c r="P438" s="15" t="n">
        <v>0</v>
      </c>
      <c r="Q438" s="15" t="n">
        <v>0</v>
      </c>
      <c r="R438" s="15" t="n">
        <f aca="false">O438</f>
        <v>148051.76</v>
      </c>
      <c r="S438" s="55" t="n">
        <f aca="false">R438/L438</f>
        <v>265.325734767025</v>
      </c>
      <c r="T438" s="56" t="n">
        <v>5039.042</v>
      </c>
      <c r="U438" s="6" t="n">
        <v>2023</v>
      </c>
    </row>
    <row r="439" s="2" customFormat="true" ht="12.75" hidden="false" customHeight="true" outlineLevel="0" collapsed="false">
      <c r="A439" s="6" t="n">
        <f aca="false">A438+1</f>
        <v>16</v>
      </c>
      <c r="B439" s="48" t="s">
        <v>780</v>
      </c>
      <c r="C439" s="6" t="s">
        <v>781</v>
      </c>
      <c r="D439" s="6" t="s">
        <v>137</v>
      </c>
      <c r="E439" s="6" t="n">
        <v>1950</v>
      </c>
      <c r="F439" s="17"/>
      <c r="G439" s="6" t="s">
        <v>63</v>
      </c>
      <c r="H439" s="48" t="s">
        <v>471</v>
      </c>
      <c r="I439" s="6" t="n">
        <v>2</v>
      </c>
      <c r="J439" s="49" t="n">
        <v>2</v>
      </c>
      <c r="K439" s="15" t="n">
        <v>565.7</v>
      </c>
      <c r="L439" s="15" t="n">
        <v>535.7</v>
      </c>
      <c r="M439" s="15" t="n">
        <v>332.1</v>
      </c>
      <c r="N439" s="6" t="n">
        <v>9</v>
      </c>
      <c r="O439" s="15" t="n">
        <f aca="false">'Раздел 2'!C439</f>
        <v>138057.49</v>
      </c>
      <c r="P439" s="15" t="n">
        <v>0</v>
      </c>
      <c r="Q439" s="15" t="n">
        <v>0</v>
      </c>
      <c r="R439" s="15" t="n">
        <f aca="false">O439</f>
        <v>138057.49</v>
      </c>
      <c r="S439" s="55" t="n">
        <f aca="false">R439/L439</f>
        <v>257.714187044988</v>
      </c>
      <c r="T439" s="56" t="n">
        <v>5039.042</v>
      </c>
      <c r="U439" s="6" t="n">
        <v>2023</v>
      </c>
    </row>
    <row r="440" s="2" customFormat="true" ht="12.75" hidden="false" customHeight="true" outlineLevel="0" collapsed="false">
      <c r="A440" s="6" t="n">
        <f aca="false">A439+1</f>
        <v>17</v>
      </c>
      <c r="B440" s="48" t="s">
        <v>782</v>
      </c>
      <c r="C440" s="6" t="s">
        <v>783</v>
      </c>
      <c r="D440" s="6" t="s">
        <v>137</v>
      </c>
      <c r="E440" s="6" t="n">
        <v>1938</v>
      </c>
      <c r="F440" s="17"/>
      <c r="G440" s="6" t="s">
        <v>63</v>
      </c>
      <c r="H440" s="48" t="s">
        <v>471</v>
      </c>
      <c r="I440" s="6" t="n">
        <v>2</v>
      </c>
      <c r="J440" s="49" t="n">
        <v>2</v>
      </c>
      <c r="K440" s="15" t="n">
        <v>584.8</v>
      </c>
      <c r="L440" s="15" t="n">
        <v>554.8</v>
      </c>
      <c r="M440" s="15" t="n">
        <v>353.4</v>
      </c>
      <c r="N440" s="6" t="n">
        <v>9</v>
      </c>
      <c r="O440" s="15" t="n">
        <f aca="false">'Раздел 2'!C440</f>
        <v>91278.6</v>
      </c>
      <c r="P440" s="15" t="n">
        <v>0</v>
      </c>
      <c r="Q440" s="15" t="n">
        <v>0</v>
      </c>
      <c r="R440" s="15" t="n">
        <f aca="false">O440</f>
        <v>91278.6</v>
      </c>
      <c r="S440" s="55" t="n">
        <f aca="false">R440/L440</f>
        <v>164.525234318673</v>
      </c>
      <c r="T440" s="56" t="n">
        <v>5039.042</v>
      </c>
      <c r="U440" s="6" t="n">
        <v>2023</v>
      </c>
    </row>
    <row r="441" s="2" customFormat="true" ht="12.75" hidden="false" customHeight="true" outlineLevel="0" collapsed="false">
      <c r="A441" s="6" t="n">
        <f aca="false">A440+1</f>
        <v>18</v>
      </c>
      <c r="B441" s="48" t="s">
        <v>784</v>
      </c>
      <c r="C441" s="6" t="s">
        <v>785</v>
      </c>
      <c r="D441" s="6" t="s">
        <v>72</v>
      </c>
      <c r="E441" s="6" t="n">
        <v>1940</v>
      </c>
      <c r="F441" s="6"/>
      <c r="G441" s="6" t="s">
        <v>63</v>
      </c>
      <c r="H441" s="54" t="s">
        <v>64</v>
      </c>
      <c r="I441" s="6" t="n">
        <v>4</v>
      </c>
      <c r="J441" s="49" t="n">
        <v>5</v>
      </c>
      <c r="K441" s="15" t="n">
        <v>3150</v>
      </c>
      <c r="L441" s="15" t="n">
        <v>2818</v>
      </c>
      <c r="M441" s="15" t="n">
        <v>0</v>
      </c>
      <c r="N441" s="6" t="n">
        <v>42</v>
      </c>
      <c r="O441" s="15" t="n">
        <f aca="false">'Раздел 2'!C441</f>
        <v>1129129.38</v>
      </c>
      <c r="P441" s="15" t="n">
        <v>0</v>
      </c>
      <c r="Q441" s="15" t="n">
        <v>0</v>
      </c>
      <c r="R441" s="15" t="n">
        <f aca="false">O441</f>
        <v>1129129.38</v>
      </c>
      <c r="S441" s="55" t="n">
        <f aca="false">R441/L441</f>
        <v>400.684662881476</v>
      </c>
      <c r="T441" s="56" t="n">
        <v>3937.388</v>
      </c>
      <c r="U441" s="6" t="n">
        <v>2023</v>
      </c>
    </row>
    <row r="442" s="2" customFormat="true" ht="12.75" hidden="false" customHeight="true" outlineLevel="0" collapsed="false">
      <c r="A442" s="6" t="n">
        <f aca="false">A441+1</f>
        <v>19</v>
      </c>
      <c r="B442" s="48" t="s">
        <v>786</v>
      </c>
      <c r="C442" s="6" t="s">
        <v>787</v>
      </c>
      <c r="D442" s="6" t="s">
        <v>72</v>
      </c>
      <c r="E442" s="6" t="n">
        <v>1932</v>
      </c>
      <c r="F442" s="108"/>
      <c r="G442" s="6" t="s">
        <v>63</v>
      </c>
      <c r="H442" s="54" t="s">
        <v>64</v>
      </c>
      <c r="I442" s="6" t="n">
        <v>2</v>
      </c>
      <c r="J442" s="49" t="n">
        <v>2</v>
      </c>
      <c r="K442" s="15" t="n">
        <v>476.8</v>
      </c>
      <c r="L442" s="15" t="n">
        <v>434.6</v>
      </c>
      <c r="M442" s="15" t="n">
        <v>434.6</v>
      </c>
      <c r="N442" s="6" t="n">
        <v>8</v>
      </c>
      <c r="O442" s="15" t="n">
        <f aca="false">'Раздел 2'!C442</f>
        <v>95725.32</v>
      </c>
      <c r="P442" s="15" t="n">
        <v>0</v>
      </c>
      <c r="Q442" s="15" t="n">
        <v>0</v>
      </c>
      <c r="R442" s="15" t="n">
        <f aca="false">O442</f>
        <v>95725.32</v>
      </c>
      <c r="S442" s="55" t="n">
        <f aca="false">R442/L442</f>
        <v>220.260745513116</v>
      </c>
      <c r="T442" s="56" t="n">
        <v>3235.856</v>
      </c>
      <c r="U442" s="6" t="n">
        <v>2023</v>
      </c>
    </row>
    <row r="443" s="2" customFormat="true" ht="12.75" hidden="false" customHeight="true" outlineLevel="0" collapsed="false">
      <c r="A443" s="6" t="n">
        <v>20</v>
      </c>
      <c r="B443" s="48" t="s">
        <v>788</v>
      </c>
      <c r="C443" s="6" t="s">
        <v>789</v>
      </c>
      <c r="D443" s="6" t="s">
        <v>62</v>
      </c>
      <c r="E443" s="6" t="n">
        <v>1938</v>
      </c>
      <c r="F443" s="17"/>
      <c r="G443" s="6" t="s">
        <v>63</v>
      </c>
      <c r="H443" s="48" t="s">
        <v>471</v>
      </c>
      <c r="I443" s="6" t="n">
        <v>2</v>
      </c>
      <c r="J443" s="49" t="n">
        <v>1</v>
      </c>
      <c r="K443" s="15" t="n">
        <v>571.7</v>
      </c>
      <c r="L443" s="15" t="n">
        <v>571.7</v>
      </c>
      <c r="M443" s="59" t="n">
        <v>0</v>
      </c>
      <c r="N443" s="49" t="n">
        <v>8</v>
      </c>
      <c r="O443" s="15" t="n">
        <f aca="false">'Раздел 2'!C443</f>
        <v>89390.99</v>
      </c>
      <c r="P443" s="15" t="n">
        <v>0</v>
      </c>
      <c r="Q443" s="15" t="n">
        <v>0</v>
      </c>
      <c r="R443" s="15" t="n">
        <f aca="false">O443</f>
        <v>89390.99</v>
      </c>
      <c r="S443" s="55" t="n">
        <f aca="false">R443/L443</f>
        <v>156.359961518279</v>
      </c>
      <c r="T443" s="56" t="n">
        <v>5039.042</v>
      </c>
      <c r="U443" s="6" t="n">
        <v>2023</v>
      </c>
    </row>
    <row r="444" s="36" customFormat="true" ht="12.75" hidden="false" customHeight="true" outlineLevel="0" collapsed="false">
      <c r="A444" s="28" t="s">
        <v>790</v>
      </c>
      <c r="B444" s="28"/>
      <c r="C444" s="28"/>
      <c r="D444" s="28"/>
      <c r="E444" s="30" t="n">
        <v>20</v>
      </c>
      <c r="F444" s="30"/>
      <c r="G444" s="30"/>
      <c r="H444" s="28"/>
      <c r="I444" s="30"/>
      <c r="J444" s="31"/>
      <c r="K444" s="33" t="n">
        <f aca="false">SUM(K424:K443)</f>
        <v>24388.05</v>
      </c>
      <c r="L444" s="33" t="n">
        <f aca="false">SUM(L424:L443)</f>
        <v>22170.9</v>
      </c>
      <c r="M444" s="33" t="n">
        <f aca="false">SUM(M424:M443)</f>
        <v>10710.55</v>
      </c>
      <c r="N444" s="33" t="n">
        <f aca="false">SUM(N424:N443)</f>
        <v>629</v>
      </c>
      <c r="O444" s="33" t="n">
        <f aca="false">SUM(O424:O443)</f>
        <v>8444597.22502775</v>
      </c>
      <c r="P444" s="33" t="n">
        <f aca="false">SUM(P424:P443)</f>
        <v>0</v>
      </c>
      <c r="Q444" s="33" t="n">
        <f aca="false">SUM(Q424:Q443)</f>
        <v>0</v>
      </c>
      <c r="R444" s="33" t="n">
        <f aca="false">SUM(R424:R443)</f>
        <v>8444597.22502775</v>
      </c>
      <c r="S444" s="64"/>
      <c r="T444" s="88"/>
      <c r="U444" s="30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</row>
    <row r="445" s="2" customFormat="true" ht="12.75" hidden="false" customHeight="true" outlineLevel="0" collapsed="false">
      <c r="A445" s="6" t="n">
        <v>1</v>
      </c>
      <c r="B445" s="48" t="s">
        <v>791</v>
      </c>
      <c r="C445" s="6" t="s">
        <v>792</v>
      </c>
      <c r="D445" s="6" t="s">
        <v>161</v>
      </c>
      <c r="E445" s="6" t="n">
        <v>1950</v>
      </c>
      <c r="F445" s="17"/>
      <c r="G445" s="6" t="s">
        <v>63</v>
      </c>
      <c r="H445" s="48" t="s">
        <v>471</v>
      </c>
      <c r="I445" s="6" t="n">
        <v>2</v>
      </c>
      <c r="J445" s="49" t="n">
        <v>2</v>
      </c>
      <c r="K445" s="15" t="n">
        <v>565.4</v>
      </c>
      <c r="L445" s="15" t="n">
        <v>535.4</v>
      </c>
      <c r="M445" s="15" t="n">
        <v>385</v>
      </c>
      <c r="N445" s="49" t="n">
        <v>10</v>
      </c>
      <c r="O445" s="15" t="n">
        <f aca="false">'Раздел 2'!C445</f>
        <v>84009.73</v>
      </c>
      <c r="P445" s="15" t="n">
        <v>0</v>
      </c>
      <c r="Q445" s="15" t="n">
        <v>0</v>
      </c>
      <c r="R445" s="15" t="n">
        <f aca="false">O445</f>
        <v>84009.73</v>
      </c>
      <c r="S445" s="55" t="n">
        <f aca="false">R445/L445</f>
        <v>156.910216660441</v>
      </c>
      <c r="T445" s="56" t="n">
        <v>5039.042</v>
      </c>
      <c r="U445" s="6" t="n">
        <v>2024</v>
      </c>
    </row>
    <row r="446" s="2" customFormat="true" ht="12.75" hidden="false" customHeight="true" outlineLevel="0" collapsed="false">
      <c r="A446" s="6" t="n">
        <f aca="false">1+A445</f>
        <v>2</v>
      </c>
      <c r="B446" s="63" t="s">
        <v>793</v>
      </c>
      <c r="C446" s="6" t="s">
        <v>794</v>
      </c>
      <c r="D446" s="6" t="s">
        <v>161</v>
      </c>
      <c r="E446" s="6" t="n">
        <v>1965</v>
      </c>
      <c r="F446" s="17"/>
      <c r="G446" s="17" t="s">
        <v>52</v>
      </c>
      <c r="H446" s="54" t="s">
        <v>64</v>
      </c>
      <c r="I446" s="6" t="n">
        <v>5</v>
      </c>
      <c r="J446" s="49" t="n">
        <v>3</v>
      </c>
      <c r="K446" s="15" t="n">
        <v>3533</v>
      </c>
      <c r="L446" s="15" t="n">
        <v>3233.8</v>
      </c>
      <c r="M446" s="15" t="n">
        <v>0</v>
      </c>
      <c r="N446" s="6" t="n">
        <v>60</v>
      </c>
      <c r="O446" s="15" t="n">
        <f aca="false">'Раздел 2'!C446</f>
        <v>1067232</v>
      </c>
      <c r="P446" s="15" t="n">
        <v>0</v>
      </c>
      <c r="Q446" s="15" t="n">
        <v>0</v>
      </c>
      <c r="R446" s="15" t="n">
        <f aca="false">O446</f>
        <v>1067232</v>
      </c>
      <c r="S446" s="55" t="n">
        <f aca="false">R446/L446</f>
        <v>330.02412023007</v>
      </c>
      <c r="T446" s="56" t="n">
        <v>39218.76</v>
      </c>
      <c r="U446" s="6" t="n">
        <v>2024</v>
      </c>
    </row>
    <row r="447" s="2" customFormat="true" ht="12.75" hidden="false" customHeight="true" outlineLevel="0" collapsed="false">
      <c r="A447" s="6" t="n">
        <f aca="false">1+A446</f>
        <v>3</v>
      </c>
      <c r="B447" s="48" t="s">
        <v>795</v>
      </c>
      <c r="C447" s="6" t="s">
        <v>796</v>
      </c>
      <c r="D447" s="6" t="s">
        <v>161</v>
      </c>
      <c r="E447" s="6" t="n">
        <v>1956</v>
      </c>
      <c r="F447" s="17"/>
      <c r="G447" s="6" t="s">
        <v>63</v>
      </c>
      <c r="H447" s="54" t="s">
        <v>64</v>
      </c>
      <c r="I447" s="6" t="n">
        <v>4</v>
      </c>
      <c r="J447" s="49" t="n">
        <v>3</v>
      </c>
      <c r="K447" s="15" t="n">
        <v>2392.54</v>
      </c>
      <c r="L447" s="15" t="n">
        <v>2277</v>
      </c>
      <c r="M447" s="15" t="n">
        <v>0</v>
      </c>
      <c r="N447" s="49" t="n">
        <v>73</v>
      </c>
      <c r="O447" s="15" t="n">
        <f aca="false">'Раздел 2'!C447</f>
        <v>912770.59</v>
      </c>
      <c r="P447" s="15" t="n">
        <v>0</v>
      </c>
      <c r="Q447" s="15" t="n">
        <v>0</v>
      </c>
      <c r="R447" s="15" t="n">
        <f aca="false">O447</f>
        <v>912770.59</v>
      </c>
      <c r="S447" s="55" t="n">
        <f aca="false">R447/L447</f>
        <v>400.865432586737</v>
      </c>
      <c r="T447" s="56" t="n">
        <v>3595.393</v>
      </c>
      <c r="U447" s="6" t="n">
        <v>2024</v>
      </c>
    </row>
    <row r="448" s="2" customFormat="true" ht="12.75" hidden="false" customHeight="true" outlineLevel="0" collapsed="false">
      <c r="A448" s="6" t="n">
        <f aca="false">1+A447</f>
        <v>4</v>
      </c>
      <c r="B448" s="48" t="s">
        <v>797</v>
      </c>
      <c r="C448" s="6" t="s">
        <v>798</v>
      </c>
      <c r="D448" s="6" t="s">
        <v>161</v>
      </c>
      <c r="E448" s="6" t="n">
        <v>1968</v>
      </c>
      <c r="F448" s="17"/>
      <c r="G448" s="6" t="s">
        <v>63</v>
      </c>
      <c r="H448" s="54" t="s">
        <v>64</v>
      </c>
      <c r="I448" s="6" t="n">
        <v>5</v>
      </c>
      <c r="J448" s="49" t="n">
        <v>1</v>
      </c>
      <c r="K448" s="15" t="n">
        <v>3403.9</v>
      </c>
      <c r="L448" s="15" t="n">
        <v>3303.9</v>
      </c>
      <c r="M448" s="15" t="n">
        <v>0</v>
      </c>
      <c r="N448" s="49" t="n">
        <v>88</v>
      </c>
      <c r="O448" s="15" t="n">
        <f aca="false">'Раздел 2'!C448</f>
        <v>119747.77</v>
      </c>
      <c r="P448" s="15" t="n">
        <v>0</v>
      </c>
      <c r="Q448" s="15" t="n">
        <v>0</v>
      </c>
      <c r="R448" s="15" t="n">
        <f aca="false">O448</f>
        <v>119747.77</v>
      </c>
      <c r="S448" s="55" t="n">
        <f aca="false">R448/L448</f>
        <v>36.2443687762947</v>
      </c>
      <c r="T448" s="56" t="n">
        <v>2250.253</v>
      </c>
      <c r="U448" s="6" t="n">
        <v>2024</v>
      </c>
    </row>
    <row r="449" s="2" customFormat="true" ht="12.75" hidden="false" customHeight="true" outlineLevel="0" collapsed="false">
      <c r="A449" s="6" t="n">
        <f aca="false">1+A448</f>
        <v>5</v>
      </c>
      <c r="B449" s="48" t="s">
        <v>799</v>
      </c>
      <c r="C449" s="6" t="s">
        <v>800</v>
      </c>
      <c r="D449" s="6" t="s">
        <v>161</v>
      </c>
      <c r="E449" s="6" t="n">
        <v>1948</v>
      </c>
      <c r="F449" s="17"/>
      <c r="G449" s="6" t="s">
        <v>63</v>
      </c>
      <c r="H449" s="54" t="s">
        <v>64</v>
      </c>
      <c r="I449" s="6" t="n">
        <v>5</v>
      </c>
      <c r="J449" s="49" t="n">
        <v>3</v>
      </c>
      <c r="K449" s="15" t="n">
        <v>2144.3</v>
      </c>
      <c r="L449" s="15" t="n">
        <v>1944.3</v>
      </c>
      <c r="M449" s="15" t="n">
        <v>0</v>
      </c>
      <c r="N449" s="49" t="n">
        <v>30</v>
      </c>
      <c r="O449" s="15" t="n">
        <f aca="false">'Раздел 2'!C449</f>
        <v>1102124.31</v>
      </c>
      <c r="P449" s="15" t="n">
        <v>0</v>
      </c>
      <c r="Q449" s="15" t="n">
        <v>0</v>
      </c>
      <c r="R449" s="15" t="n">
        <f aca="false">O449</f>
        <v>1102124.31</v>
      </c>
      <c r="S449" s="55" t="n">
        <f aca="false">R449/L449</f>
        <v>566.848896775189</v>
      </c>
      <c r="T449" s="56" t="n">
        <v>3595.393</v>
      </c>
      <c r="U449" s="6" t="n">
        <v>2024</v>
      </c>
    </row>
    <row r="450" s="2" customFormat="true" ht="12.75" hidden="false" customHeight="true" outlineLevel="0" collapsed="false">
      <c r="A450" s="6" t="n">
        <f aca="false">1+A449</f>
        <v>6</v>
      </c>
      <c r="B450" s="48" t="s">
        <v>784</v>
      </c>
      <c r="C450" s="6" t="s">
        <v>785</v>
      </c>
      <c r="D450" s="6" t="s">
        <v>72</v>
      </c>
      <c r="E450" s="6" t="n">
        <v>1940</v>
      </c>
      <c r="F450" s="17"/>
      <c r="G450" s="70" t="s">
        <v>63</v>
      </c>
      <c r="H450" s="54" t="s">
        <v>64</v>
      </c>
      <c r="I450" s="70" t="n">
        <v>4</v>
      </c>
      <c r="J450" s="70" t="n">
        <v>5</v>
      </c>
      <c r="K450" s="69" t="n">
        <v>3150</v>
      </c>
      <c r="L450" s="69" t="n">
        <v>2818</v>
      </c>
      <c r="M450" s="69" t="n">
        <v>0</v>
      </c>
      <c r="N450" s="70" t="n">
        <v>1</v>
      </c>
      <c r="O450" s="15" t="n">
        <f aca="false">'Раздел 2'!C450</f>
        <v>34990427.27</v>
      </c>
      <c r="P450" s="15" t="n">
        <v>0</v>
      </c>
      <c r="Q450" s="15" t="n">
        <v>0</v>
      </c>
      <c r="R450" s="15" t="n">
        <f aca="false">O450</f>
        <v>34990427.27</v>
      </c>
      <c r="S450" s="55" t="n">
        <f aca="false">R450/L450</f>
        <v>12416.7591447835</v>
      </c>
      <c r="T450" s="56" t="n">
        <v>39373.88</v>
      </c>
      <c r="U450" s="6" t="n">
        <v>2024</v>
      </c>
    </row>
    <row r="451" s="2" customFormat="true" ht="12.75" hidden="false" customHeight="true" outlineLevel="0" collapsed="false">
      <c r="A451" s="6" t="n">
        <f aca="false">1+A450</f>
        <v>7</v>
      </c>
      <c r="B451" s="48" t="s">
        <v>801</v>
      </c>
      <c r="C451" s="6" t="s">
        <v>802</v>
      </c>
      <c r="D451" s="6" t="s">
        <v>678</v>
      </c>
      <c r="E451" s="6" t="n">
        <v>1952</v>
      </c>
      <c r="F451" s="17"/>
      <c r="G451" s="6" t="s">
        <v>63</v>
      </c>
      <c r="H451" s="54" t="s">
        <v>64</v>
      </c>
      <c r="I451" s="6" t="n">
        <v>3</v>
      </c>
      <c r="J451" s="49" t="n">
        <v>2</v>
      </c>
      <c r="K451" s="15" t="n">
        <v>1218.9</v>
      </c>
      <c r="L451" s="15" t="n">
        <v>968.9</v>
      </c>
      <c r="M451" s="15" t="n">
        <v>393.37</v>
      </c>
      <c r="N451" s="49" t="n">
        <v>26</v>
      </c>
      <c r="O451" s="15" t="n">
        <f aca="false">'Раздел 2'!C451</f>
        <v>13191008.05</v>
      </c>
      <c r="P451" s="15" t="n">
        <v>0</v>
      </c>
      <c r="Q451" s="15" t="n">
        <v>0</v>
      </c>
      <c r="R451" s="15" t="n">
        <f aca="false">O451</f>
        <v>13191008.05</v>
      </c>
      <c r="S451" s="55" t="n">
        <f aca="false">R451/L451</f>
        <v>13614.4164000413</v>
      </c>
      <c r="T451" s="56" t="n">
        <v>29534.59</v>
      </c>
      <c r="U451" s="6" t="n">
        <v>2024</v>
      </c>
    </row>
    <row r="452" s="2" customFormat="true" ht="12.75" hidden="false" customHeight="true" outlineLevel="0" collapsed="false">
      <c r="A452" s="6" t="n">
        <f aca="false">1+A451</f>
        <v>8</v>
      </c>
      <c r="B452" s="48" t="s">
        <v>803</v>
      </c>
      <c r="C452" s="6" t="s">
        <v>804</v>
      </c>
      <c r="D452" s="6" t="s">
        <v>229</v>
      </c>
      <c r="E452" s="6" t="s">
        <v>189</v>
      </c>
      <c r="F452" s="17"/>
      <c r="G452" s="6" t="s">
        <v>63</v>
      </c>
      <c r="H452" s="54" t="s">
        <v>64</v>
      </c>
      <c r="I452" s="6" t="n">
        <v>2</v>
      </c>
      <c r="J452" s="49" t="n">
        <v>2</v>
      </c>
      <c r="K452" s="15" t="n">
        <v>682</v>
      </c>
      <c r="L452" s="15" t="n">
        <v>632</v>
      </c>
      <c r="M452" s="15" t="n">
        <v>632</v>
      </c>
      <c r="N452" s="49" t="n">
        <v>13</v>
      </c>
      <c r="O452" s="15" t="n">
        <f aca="false">'Раздел 2'!C452</f>
        <v>390704.28</v>
      </c>
      <c r="P452" s="15" t="n">
        <v>0</v>
      </c>
      <c r="Q452" s="15" t="n">
        <v>0</v>
      </c>
      <c r="R452" s="15" t="n">
        <f aca="false">O452</f>
        <v>390704.28</v>
      </c>
      <c r="S452" s="55" t="n">
        <f aca="false">R452/L452</f>
        <v>618.202974683544</v>
      </c>
      <c r="T452" s="56" t="n">
        <v>40754.38</v>
      </c>
      <c r="U452" s="6" t="n">
        <v>2024</v>
      </c>
    </row>
    <row r="453" s="2" customFormat="true" ht="12.75" hidden="false" customHeight="true" outlineLevel="0" collapsed="false">
      <c r="A453" s="6" t="n">
        <f aca="false">1+A452</f>
        <v>9</v>
      </c>
      <c r="B453" s="48" t="s">
        <v>805</v>
      </c>
      <c r="C453" s="6" t="s">
        <v>806</v>
      </c>
      <c r="D453" s="6" t="s">
        <v>62</v>
      </c>
      <c r="E453" s="6" t="s">
        <v>182</v>
      </c>
      <c r="F453" s="17"/>
      <c r="G453" s="6" t="s">
        <v>63</v>
      </c>
      <c r="H453" s="54" t="s">
        <v>64</v>
      </c>
      <c r="I453" s="6" t="n">
        <v>2</v>
      </c>
      <c r="J453" s="49" t="n">
        <v>2</v>
      </c>
      <c r="K453" s="15" t="n">
        <v>686.3</v>
      </c>
      <c r="L453" s="15" t="n">
        <v>619.3</v>
      </c>
      <c r="M453" s="15" t="n">
        <v>571.9</v>
      </c>
      <c r="N453" s="49" t="n">
        <v>13</v>
      </c>
      <c r="O453" s="15" t="n">
        <f aca="false">'Раздел 2'!C453</f>
        <v>2603446.54</v>
      </c>
      <c r="P453" s="15" t="n">
        <v>0</v>
      </c>
      <c r="Q453" s="15" t="n">
        <v>0</v>
      </c>
      <c r="R453" s="15" t="n">
        <f aca="false">O453</f>
        <v>2603446.54</v>
      </c>
      <c r="S453" s="55" t="n">
        <f aca="false">R453/L453</f>
        <v>4203.85360891329</v>
      </c>
      <c r="T453" s="56" t="n">
        <v>40754.38</v>
      </c>
      <c r="U453" s="6" t="n">
        <v>2024</v>
      </c>
    </row>
    <row r="454" s="2" customFormat="true" ht="12.75" hidden="false" customHeight="true" outlineLevel="0" collapsed="false">
      <c r="A454" s="6" t="n">
        <v>10</v>
      </c>
      <c r="B454" s="48" t="s">
        <v>807</v>
      </c>
      <c r="C454" s="6" t="s">
        <v>808</v>
      </c>
      <c r="D454" s="6" t="s">
        <v>161</v>
      </c>
      <c r="E454" s="6" t="n">
        <v>1954</v>
      </c>
      <c r="F454" s="17"/>
      <c r="G454" s="70" t="s">
        <v>63</v>
      </c>
      <c r="H454" s="82" t="s">
        <v>64</v>
      </c>
      <c r="I454" s="70" t="n">
        <v>2</v>
      </c>
      <c r="J454" s="70" t="n">
        <v>1</v>
      </c>
      <c r="K454" s="70" t="n">
        <v>385.5</v>
      </c>
      <c r="L454" s="70" t="n">
        <v>352.5</v>
      </c>
      <c r="M454" s="70" t="n">
        <v>0</v>
      </c>
      <c r="N454" s="70" t="n">
        <v>8</v>
      </c>
      <c r="O454" s="15" t="n">
        <f aca="false">'Раздел 2'!C454</f>
        <v>47749.03</v>
      </c>
      <c r="P454" s="15" t="n">
        <v>0</v>
      </c>
      <c r="Q454" s="15" t="n">
        <v>0</v>
      </c>
      <c r="R454" s="15" t="n">
        <f aca="false">O454</f>
        <v>47749.03</v>
      </c>
      <c r="S454" s="55" t="n">
        <f aca="false">R454/L454</f>
        <v>135.458241134752</v>
      </c>
      <c r="T454" s="55" t="n">
        <v>32358.56</v>
      </c>
      <c r="U454" s="6" t="n">
        <v>2024</v>
      </c>
    </row>
    <row r="455" s="36" customFormat="true" ht="12.75" hidden="false" customHeight="true" outlineLevel="0" collapsed="false">
      <c r="A455" s="28" t="s">
        <v>809</v>
      </c>
      <c r="B455" s="28"/>
      <c r="C455" s="73"/>
      <c r="D455" s="73"/>
      <c r="E455" s="30" t="n">
        <v>10</v>
      </c>
      <c r="F455" s="30"/>
      <c r="G455" s="30"/>
      <c r="H455" s="28"/>
      <c r="I455" s="30"/>
      <c r="J455" s="31"/>
      <c r="K455" s="33" t="n">
        <f aca="false">SUM(K445:K454)</f>
        <v>18161.84</v>
      </c>
      <c r="L455" s="33" t="n">
        <f aca="false">SUM(L445:L454)</f>
        <v>16685.1</v>
      </c>
      <c r="M455" s="33" t="n">
        <f aca="false">SUM(M445:M454)</f>
        <v>1982.27</v>
      </c>
      <c r="N455" s="33" t="n">
        <f aca="false">SUM(N445:N454)</f>
        <v>322</v>
      </c>
      <c r="O455" s="33" t="n">
        <f aca="false">SUM(O445:O454)</f>
        <v>54509219.57</v>
      </c>
      <c r="P455" s="33" t="n">
        <f aca="false">SUM(P445:P454)</f>
        <v>0</v>
      </c>
      <c r="Q455" s="33" t="n">
        <f aca="false">SUM(Q445:Q454)</f>
        <v>0</v>
      </c>
      <c r="R455" s="33" t="n">
        <f aca="false">SUM(R445:R454)</f>
        <v>54509219.57</v>
      </c>
      <c r="S455" s="64"/>
      <c r="T455" s="88"/>
      <c r="U455" s="30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</row>
    <row r="456" s="86" customFormat="true" ht="13.35" hidden="false" customHeight="true" outlineLevel="0" collapsed="false">
      <c r="A456" s="21" t="s">
        <v>810</v>
      </c>
      <c r="B456" s="21"/>
      <c r="C456" s="109"/>
      <c r="D456" s="109"/>
      <c r="E456" s="90" t="n">
        <f aca="false">E455+E444+E423</f>
        <v>43</v>
      </c>
      <c r="F456" s="90"/>
      <c r="G456" s="90"/>
      <c r="H456" s="90"/>
      <c r="I456" s="90"/>
      <c r="J456" s="90"/>
      <c r="K456" s="91" t="n">
        <f aca="false">K455+K444+K423</f>
        <v>55607.67</v>
      </c>
      <c r="L456" s="91" t="n">
        <f aca="false">L455+L444+L423</f>
        <v>50576.11</v>
      </c>
      <c r="M456" s="91" t="n">
        <f aca="false">M455+M444+M423</f>
        <v>22020.25</v>
      </c>
      <c r="N456" s="90" t="n">
        <f aca="false">N455+N444+N423</f>
        <v>1223</v>
      </c>
      <c r="O456" s="91" t="n">
        <f aca="false">O423+O444+O455</f>
        <v>95891659.7350278</v>
      </c>
      <c r="P456" s="90"/>
      <c r="Q456" s="90"/>
      <c r="R456" s="91" t="n">
        <f aca="false">R455+R444+R423</f>
        <v>95891659.7350278</v>
      </c>
      <c r="S456" s="25"/>
      <c r="T456" s="85"/>
      <c r="U456" s="23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  <c r="BD456" s="57"/>
      <c r="BE456" s="57"/>
      <c r="BF456" s="57"/>
      <c r="BG456" s="57"/>
      <c r="BH456" s="57"/>
      <c r="BI456" s="57"/>
      <c r="BJ456" s="57"/>
      <c r="BK456" s="57"/>
      <c r="BL456" s="57"/>
      <c r="BM456" s="57"/>
      <c r="BN456" s="57"/>
      <c r="BO456" s="57"/>
      <c r="BP456" s="57"/>
      <c r="BQ456" s="57"/>
      <c r="BR456" s="57"/>
      <c r="BS456" s="57"/>
      <c r="BT456" s="57"/>
      <c r="BU456" s="57"/>
      <c r="BV456" s="57"/>
      <c r="BW456" s="57"/>
      <c r="BX456" s="57"/>
      <c r="BY456" s="57"/>
      <c r="BZ456" s="57"/>
      <c r="CA456" s="57"/>
      <c r="CB456" s="57"/>
      <c r="CC456" s="57"/>
      <c r="CD456" s="57"/>
      <c r="CE456" s="57"/>
      <c r="CF456" s="57"/>
      <c r="CG456" s="57"/>
    </row>
    <row r="457" s="2" customFormat="true" ht="13.35" hidden="false" customHeight="true" outlineLevel="0" collapsed="false">
      <c r="A457" s="6"/>
      <c r="B457" s="46" t="s">
        <v>811</v>
      </c>
      <c r="C457" s="6"/>
      <c r="D457" s="6"/>
      <c r="E457" s="47"/>
      <c r="F457" s="17"/>
      <c r="G457" s="6"/>
      <c r="H457" s="48"/>
      <c r="I457" s="6"/>
      <c r="J457" s="49"/>
      <c r="K457" s="15"/>
      <c r="L457" s="15"/>
      <c r="M457" s="6"/>
      <c r="N457" s="49"/>
      <c r="O457" s="15"/>
      <c r="P457" s="15"/>
      <c r="Q457" s="15"/>
      <c r="R457" s="50"/>
      <c r="S457" s="55"/>
      <c r="T457" s="87"/>
      <c r="U457" s="6"/>
    </row>
    <row r="458" s="102" customFormat="true" ht="12.75" hidden="false" customHeight="true" outlineLevel="0" collapsed="false">
      <c r="A458" s="62" t="n">
        <v>1</v>
      </c>
      <c r="B458" s="98" t="s">
        <v>812</v>
      </c>
      <c r="C458" s="62" t="s">
        <v>813</v>
      </c>
      <c r="D458" s="62" t="s">
        <v>62</v>
      </c>
      <c r="E458" s="62" t="n">
        <v>1951</v>
      </c>
      <c r="F458" s="62"/>
      <c r="G458" s="62" t="s">
        <v>63</v>
      </c>
      <c r="H458" s="98" t="s">
        <v>646</v>
      </c>
      <c r="I458" s="62" t="n">
        <v>2</v>
      </c>
      <c r="J458" s="101" t="n">
        <v>2</v>
      </c>
      <c r="K458" s="59" t="n">
        <v>829.7</v>
      </c>
      <c r="L458" s="59" t="n">
        <v>510.8</v>
      </c>
      <c r="M458" s="59" t="n">
        <v>510.8</v>
      </c>
      <c r="N458" s="101" t="n">
        <v>8</v>
      </c>
      <c r="O458" s="15" t="n">
        <f aca="false">'Раздел 2'!C458</f>
        <v>373766.99</v>
      </c>
      <c r="P458" s="59" t="n">
        <v>0</v>
      </c>
      <c r="Q458" s="59" t="n">
        <v>0</v>
      </c>
      <c r="R458" s="59" t="n">
        <f aca="false">O458</f>
        <v>373766.99</v>
      </c>
      <c r="S458" s="116" t="n">
        <f aca="false">R458/L458</f>
        <v>731.728641346907</v>
      </c>
      <c r="T458" s="56" t="n">
        <v>5039.042</v>
      </c>
      <c r="U458" s="62" t="n">
        <v>2022</v>
      </c>
    </row>
    <row r="459" s="2" customFormat="true" ht="12.75" hidden="false" customHeight="true" outlineLevel="0" collapsed="false">
      <c r="A459" s="6" t="n">
        <f aca="false">A458+1</f>
        <v>2</v>
      </c>
      <c r="B459" s="48" t="s">
        <v>814</v>
      </c>
      <c r="C459" s="6" t="s">
        <v>815</v>
      </c>
      <c r="D459" s="6" t="s">
        <v>62</v>
      </c>
      <c r="E459" s="6" t="n">
        <v>1939</v>
      </c>
      <c r="F459" s="17"/>
      <c r="G459" s="6" t="s">
        <v>63</v>
      </c>
      <c r="H459" s="54" t="s">
        <v>64</v>
      </c>
      <c r="I459" s="6" t="n">
        <v>5</v>
      </c>
      <c r="J459" s="49" t="n">
        <v>1</v>
      </c>
      <c r="K459" s="15" t="n">
        <v>4896.4</v>
      </c>
      <c r="L459" s="15" t="n">
        <v>4706.6</v>
      </c>
      <c r="M459" s="15" t="n">
        <v>1570.7</v>
      </c>
      <c r="N459" s="49" t="n">
        <v>13</v>
      </c>
      <c r="O459" s="15" t="n">
        <f aca="false">'Раздел 2'!C459</f>
        <v>16180392.68</v>
      </c>
      <c r="P459" s="15" t="n">
        <v>0</v>
      </c>
      <c r="Q459" s="15" t="n">
        <v>0</v>
      </c>
      <c r="R459" s="59" t="n">
        <f aca="false">O459</f>
        <v>16180392.68</v>
      </c>
      <c r="S459" s="116" t="n">
        <f aca="false">R459/L459</f>
        <v>3437.80917860026</v>
      </c>
      <c r="T459" s="56" t="n">
        <v>15129.12</v>
      </c>
      <c r="U459" s="6" t="n">
        <v>2022</v>
      </c>
    </row>
    <row r="460" s="2" customFormat="true" ht="12.75" hidden="false" customHeight="true" outlineLevel="0" collapsed="false">
      <c r="A460" s="6" t="n">
        <f aca="false">A459+1</f>
        <v>3</v>
      </c>
      <c r="B460" s="48" t="s">
        <v>816</v>
      </c>
      <c r="C460" s="6" t="s">
        <v>817</v>
      </c>
      <c r="D460" s="6" t="s">
        <v>72</v>
      </c>
      <c r="E460" s="6" t="s">
        <v>116</v>
      </c>
      <c r="F460" s="17"/>
      <c r="G460" s="6" t="s">
        <v>63</v>
      </c>
      <c r="H460" s="54" t="s">
        <v>64</v>
      </c>
      <c r="I460" s="6" t="n">
        <v>2</v>
      </c>
      <c r="J460" s="49" t="n">
        <v>1</v>
      </c>
      <c r="K460" s="15" t="n">
        <v>816.7</v>
      </c>
      <c r="L460" s="15" t="n">
        <v>738.5</v>
      </c>
      <c r="M460" s="15" t="n">
        <v>608.9</v>
      </c>
      <c r="N460" s="6" t="n">
        <v>12</v>
      </c>
      <c r="O460" s="15" t="n">
        <f aca="false">'Раздел 2'!C460</f>
        <v>343761.05</v>
      </c>
      <c r="P460" s="15" t="n">
        <v>0</v>
      </c>
      <c r="Q460" s="15" t="n">
        <v>0</v>
      </c>
      <c r="R460" s="59" t="n">
        <f aca="false">O460</f>
        <v>343761.05</v>
      </c>
      <c r="S460" s="116" t="n">
        <f aca="false">R460/L460</f>
        <v>465.485511171293</v>
      </c>
      <c r="T460" s="56" t="n">
        <v>4075.438</v>
      </c>
      <c r="U460" s="6" t="n">
        <v>2022</v>
      </c>
    </row>
    <row r="461" s="2" customFormat="true" ht="12.75" hidden="false" customHeight="true" outlineLevel="0" collapsed="false">
      <c r="A461" s="6" t="n">
        <f aca="false">A460+1</f>
        <v>4</v>
      </c>
      <c r="B461" s="48" t="s">
        <v>818</v>
      </c>
      <c r="C461" s="6" t="s">
        <v>817</v>
      </c>
      <c r="D461" s="6" t="s">
        <v>72</v>
      </c>
      <c r="E461" s="6" t="s">
        <v>116</v>
      </c>
      <c r="F461" s="17"/>
      <c r="G461" s="6" t="s">
        <v>63</v>
      </c>
      <c r="H461" s="48" t="s">
        <v>73</v>
      </c>
      <c r="I461" s="6" t="n">
        <v>2</v>
      </c>
      <c r="J461" s="49" t="n">
        <v>1</v>
      </c>
      <c r="K461" s="15" t="n">
        <v>405.6</v>
      </c>
      <c r="L461" s="15" t="n">
        <v>374.3</v>
      </c>
      <c r="M461" s="15" t="n">
        <v>374.3</v>
      </c>
      <c r="N461" s="6" t="n">
        <v>8</v>
      </c>
      <c r="O461" s="15" t="n">
        <f aca="false">'Раздел 2'!C461</f>
        <v>276336.38</v>
      </c>
      <c r="P461" s="15" t="n">
        <v>0</v>
      </c>
      <c r="Q461" s="15" t="n">
        <v>0</v>
      </c>
      <c r="R461" s="59" t="n">
        <f aca="false">O461</f>
        <v>276336.38</v>
      </c>
      <c r="S461" s="116" t="n">
        <f aca="false">R461/L461</f>
        <v>738.275126903553</v>
      </c>
      <c r="T461" s="56" t="n">
        <v>4075.438</v>
      </c>
      <c r="U461" s="6" t="n">
        <v>2022</v>
      </c>
    </row>
    <row r="462" s="2" customFormat="true" ht="12.75" hidden="false" customHeight="true" outlineLevel="0" collapsed="false">
      <c r="A462" s="6" t="n">
        <f aca="false">A461+1</f>
        <v>5</v>
      </c>
      <c r="B462" s="48" t="s">
        <v>819</v>
      </c>
      <c r="C462" s="6" t="s">
        <v>820</v>
      </c>
      <c r="D462" s="6" t="s">
        <v>72</v>
      </c>
      <c r="E462" s="6" t="n">
        <v>1939</v>
      </c>
      <c r="F462" s="17"/>
      <c r="G462" s="6" t="s">
        <v>63</v>
      </c>
      <c r="H462" s="48" t="s">
        <v>646</v>
      </c>
      <c r="I462" s="6" t="n">
        <v>2</v>
      </c>
      <c r="J462" s="49" t="n">
        <v>1</v>
      </c>
      <c r="K462" s="15" t="n">
        <v>86.3</v>
      </c>
      <c r="L462" s="15" t="n">
        <v>86.3</v>
      </c>
      <c r="M462" s="15" t="n">
        <v>85.3</v>
      </c>
      <c r="N462" s="6" t="n">
        <v>3</v>
      </c>
      <c r="O462" s="15" t="n">
        <f aca="false">'Раздел 2'!C462</f>
        <v>18718</v>
      </c>
      <c r="P462" s="15" t="n">
        <v>0</v>
      </c>
      <c r="Q462" s="15" t="n">
        <v>0</v>
      </c>
      <c r="R462" s="59" t="n">
        <f aca="false">O462</f>
        <v>18718</v>
      </c>
      <c r="S462" s="116" t="n">
        <f aca="false">R462/L462</f>
        <v>216.894553881808</v>
      </c>
      <c r="T462" s="56" t="n">
        <v>3235.856</v>
      </c>
      <c r="U462" s="6" t="n">
        <v>2022</v>
      </c>
    </row>
    <row r="463" s="2" customFormat="true" ht="12.75" hidden="false" customHeight="true" outlineLevel="0" collapsed="false">
      <c r="A463" s="6" t="n">
        <f aca="false">A462+1</f>
        <v>6</v>
      </c>
      <c r="B463" s="48" t="s">
        <v>821</v>
      </c>
      <c r="C463" s="6" t="s">
        <v>822</v>
      </c>
      <c r="D463" s="6" t="s">
        <v>72</v>
      </c>
      <c r="E463" s="6" t="n">
        <v>1939</v>
      </c>
      <c r="F463" s="17"/>
      <c r="G463" s="6" t="s">
        <v>63</v>
      </c>
      <c r="H463" s="54" t="s">
        <v>64</v>
      </c>
      <c r="I463" s="6" t="n">
        <v>2</v>
      </c>
      <c r="J463" s="49" t="n">
        <v>3</v>
      </c>
      <c r="K463" s="15" t="n">
        <v>463.1</v>
      </c>
      <c r="L463" s="15" t="n">
        <v>418.3</v>
      </c>
      <c r="M463" s="15" t="n">
        <v>163.4</v>
      </c>
      <c r="N463" s="6" t="n">
        <v>16</v>
      </c>
      <c r="O463" s="15" t="n">
        <f aca="false">'Раздел 2'!C463</f>
        <v>348666.61</v>
      </c>
      <c r="P463" s="15" t="n">
        <v>0</v>
      </c>
      <c r="Q463" s="15" t="n">
        <v>0</v>
      </c>
      <c r="R463" s="59" t="n">
        <f aca="false">O463</f>
        <v>348666.61</v>
      </c>
      <c r="S463" s="116" t="n">
        <f aca="false">R463/L463</f>
        <v>833.532416925651</v>
      </c>
      <c r="T463" s="56" t="n">
        <v>4075.438</v>
      </c>
      <c r="U463" s="6" t="n">
        <v>2022</v>
      </c>
    </row>
    <row r="464" s="2" customFormat="true" ht="12.75" hidden="false" customHeight="true" outlineLevel="0" collapsed="false">
      <c r="A464" s="6" t="n">
        <f aca="false">A463+1</f>
        <v>7</v>
      </c>
      <c r="B464" s="48" t="s">
        <v>823</v>
      </c>
      <c r="C464" s="6" t="s">
        <v>824</v>
      </c>
      <c r="D464" s="6" t="s">
        <v>72</v>
      </c>
      <c r="E464" s="6" t="n">
        <v>1958</v>
      </c>
      <c r="F464" s="17"/>
      <c r="G464" s="6" t="s">
        <v>63</v>
      </c>
      <c r="H464" s="54" t="s">
        <v>64</v>
      </c>
      <c r="I464" s="6" t="n">
        <v>2</v>
      </c>
      <c r="J464" s="49" t="n">
        <v>3</v>
      </c>
      <c r="K464" s="15" t="n">
        <v>985.8</v>
      </c>
      <c r="L464" s="15" t="n">
        <v>880.5</v>
      </c>
      <c r="M464" s="15" t="n">
        <v>880.5</v>
      </c>
      <c r="N464" s="6" t="n">
        <v>16</v>
      </c>
      <c r="O464" s="15" t="n">
        <f aca="false">'Раздел 2'!C464</f>
        <v>379602.84</v>
      </c>
      <c r="P464" s="15" t="n">
        <v>0</v>
      </c>
      <c r="Q464" s="15" t="n">
        <v>0</v>
      </c>
      <c r="R464" s="59" t="n">
        <f aca="false">O464</f>
        <v>379602.84</v>
      </c>
      <c r="S464" s="116" t="n">
        <f aca="false">R464/L464</f>
        <v>431.121908006814</v>
      </c>
      <c r="T464" s="56" t="n">
        <v>4075.438</v>
      </c>
      <c r="U464" s="6" t="n">
        <v>2022</v>
      </c>
    </row>
    <row r="465" s="2" customFormat="true" ht="12.75" hidden="false" customHeight="true" outlineLevel="0" collapsed="false">
      <c r="A465" s="6" t="n">
        <f aca="false">A464+1</f>
        <v>8</v>
      </c>
      <c r="B465" s="48" t="s">
        <v>825</v>
      </c>
      <c r="C465" s="6" t="s">
        <v>826</v>
      </c>
      <c r="D465" s="6" t="s">
        <v>72</v>
      </c>
      <c r="E465" s="6" t="n">
        <v>1939</v>
      </c>
      <c r="F465" s="17"/>
      <c r="G465" s="6" t="s">
        <v>63</v>
      </c>
      <c r="H465" s="48" t="s">
        <v>646</v>
      </c>
      <c r="I465" s="6" t="n">
        <v>2</v>
      </c>
      <c r="J465" s="49" t="n">
        <v>0</v>
      </c>
      <c r="K465" s="15" t="n">
        <v>75</v>
      </c>
      <c r="L465" s="15" t="n">
        <v>75</v>
      </c>
      <c r="M465" s="15" t="n">
        <v>75</v>
      </c>
      <c r="N465" s="6" t="n">
        <v>3</v>
      </c>
      <c r="O465" s="15" t="n">
        <f aca="false">'Раздел 2'!C465</f>
        <v>18718</v>
      </c>
      <c r="P465" s="15" t="n">
        <v>0</v>
      </c>
      <c r="Q465" s="15" t="n">
        <v>0</v>
      </c>
      <c r="R465" s="59" t="n">
        <f aca="false">O465</f>
        <v>18718</v>
      </c>
      <c r="S465" s="116" t="n">
        <f aca="false">R465/L465</f>
        <v>249.573333333333</v>
      </c>
      <c r="T465" s="56" t="n">
        <v>3235.856</v>
      </c>
      <c r="U465" s="6" t="n">
        <v>2022</v>
      </c>
    </row>
    <row r="466" s="2" customFormat="true" ht="12.75" hidden="false" customHeight="true" outlineLevel="0" collapsed="false">
      <c r="A466" s="6" t="n">
        <f aca="false">A465+1</f>
        <v>9</v>
      </c>
      <c r="B466" s="48" t="s">
        <v>827</v>
      </c>
      <c r="C466" s="6" t="s">
        <v>828</v>
      </c>
      <c r="D466" s="6" t="s">
        <v>72</v>
      </c>
      <c r="E466" s="6" t="s">
        <v>95</v>
      </c>
      <c r="F466" s="17"/>
      <c r="G466" s="6" t="s">
        <v>63</v>
      </c>
      <c r="H466" s="48" t="s">
        <v>73</v>
      </c>
      <c r="I466" s="6" t="n">
        <v>2</v>
      </c>
      <c r="J466" s="49" t="n">
        <v>1</v>
      </c>
      <c r="K466" s="15" t="n">
        <v>405</v>
      </c>
      <c r="L466" s="15" t="n">
        <v>372</v>
      </c>
      <c r="M466" s="15" t="n">
        <v>325.6</v>
      </c>
      <c r="N466" s="6" t="n">
        <v>8</v>
      </c>
      <c r="O466" s="15" t="n">
        <f aca="false">'Раздел 2'!C466</f>
        <v>274638.14</v>
      </c>
      <c r="P466" s="15" t="n">
        <v>0</v>
      </c>
      <c r="Q466" s="15" t="n">
        <v>0</v>
      </c>
      <c r="R466" s="59" t="n">
        <f aca="false">O466</f>
        <v>274638.14</v>
      </c>
      <c r="S466" s="116" t="n">
        <f aca="false">R466/L466</f>
        <v>738.274569892473</v>
      </c>
      <c r="T466" s="56" t="n">
        <v>4075.438</v>
      </c>
      <c r="U466" s="6" t="n">
        <v>2022</v>
      </c>
    </row>
    <row r="467" s="2" customFormat="true" ht="12.75" hidden="false" customHeight="true" outlineLevel="0" collapsed="false">
      <c r="A467" s="6" t="n">
        <f aca="false">A466+1</f>
        <v>10</v>
      </c>
      <c r="B467" s="48" t="s">
        <v>829</v>
      </c>
      <c r="C467" s="6" t="s">
        <v>830</v>
      </c>
      <c r="D467" s="6" t="s">
        <v>72</v>
      </c>
      <c r="E467" s="6" t="s">
        <v>731</v>
      </c>
      <c r="F467" s="17"/>
      <c r="G467" s="6" t="s">
        <v>63</v>
      </c>
      <c r="H467" s="48" t="s">
        <v>646</v>
      </c>
      <c r="I467" s="6" t="n">
        <v>2</v>
      </c>
      <c r="J467" s="49" t="n">
        <v>3</v>
      </c>
      <c r="K467" s="15" t="n">
        <v>660</v>
      </c>
      <c r="L467" s="15" t="n">
        <v>556</v>
      </c>
      <c r="M467" s="59" t="n">
        <v>366.4</v>
      </c>
      <c r="N467" s="6" t="n">
        <v>11</v>
      </c>
      <c r="O467" s="15" t="n">
        <f aca="false">'Раздел 2'!C467</f>
        <v>342455.2</v>
      </c>
      <c r="P467" s="15" t="n">
        <v>0</v>
      </c>
      <c r="Q467" s="15" t="n">
        <v>0</v>
      </c>
      <c r="R467" s="59" t="n">
        <f aca="false">O467</f>
        <v>342455.2</v>
      </c>
      <c r="S467" s="116" t="n">
        <f aca="false">R467/L467</f>
        <v>615.926618705036</v>
      </c>
      <c r="T467" s="56" t="n">
        <v>5039.042</v>
      </c>
      <c r="U467" s="6" t="n">
        <v>2022</v>
      </c>
    </row>
    <row r="468" s="2" customFormat="true" ht="12.75" hidden="false" customHeight="true" outlineLevel="0" collapsed="false">
      <c r="A468" s="6" t="n">
        <f aca="false">A467+1</f>
        <v>11</v>
      </c>
      <c r="B468" s="48" t="s">
        <v>831</v>
      </c>
      <c r="C468" s="6" t="s">
        <v>832</v>
      </c>
      <c r="D468" s="6" t="s">
        <v>72</v>
      </c>
      <c r="E468" s="6" t="s">
        <v>731</v>
      </c>
      <c r="F468" s="17"/>
      <c r="G468" s="6" t="s">
        <v>63</v>
      </c>
      <c r="H468" s="54" t="s">
        <v>64</v>
      </c>
      <c r="I468" s="6" t="n">
        <v>2</v>
      </c>
      <c r="J468" s="49" t="n">
        <v>4</v>
      </c>
      <c r="K468" s="15" t="n">
        <v>743.7</v>
      </c>
      <c r="L468" s="15" t="n">
        <v>624</v>
      </c>
      <c r="M468" s="59" t="n">
        <v>0</v>
      </c>
      <c r="N468" s="6" t="n">
        <v>14</v>
      </c>
      <c r="O468" s="15" t="n">
        <f aca="false">'Раздел 2'!C468</f>
        <v>328688.1</v>
      </c>
      <c r="P468" s="15" t="n">
        <v>0</v>
      </c>
      <c r="Q468" s="15" t="n">
        <v>0</v>
      </c>
      <c r="R468" s="59" t="n">
        <f aca="false">O468</f>
        <v>328688.1</v>
      </c>
      <c r="S468" s="116" t="n">
        <f aca="false">R468/L468</f>
        <v>526.74375</v>
      </c>
      <c r="T468" s="56" t="n">
        <v>4075.438</v>
      </c>
      <c r="U468" s="6" t="n">
        <v>2022</v>
      </c>
    </row>
    <row r="469" s="2" customFormat="true" ht="12.75" hidden="false" customHeight="true" outlineLevel="0" collapsed="false">
      <c r="A469" s="6" t="n">
        <f aca="false">A468+1</f>
        <v>12</v>
      </c>
      <c r="B469" s="48" t="s">
        <v>833</v>
      </c>
      <c r="C469" s="6" t="s">
        <v>834</v>
      </c>
      <c r="D469" s="6" t="s">
        <v>72</v>
      </c>
      <c r="E469" s="6" t="s">
        <v>731</v>
      </c>
      <c r="F469" s="17"/>
      <c r="G469" s="6" t="s">
        <v>63</v>
      </c>
      <c r="H469" s="54" t="s">
        <v>64</v>
      </c>
      <c r="I469" s="6" t="n">
        <v>2</v>
      </c>
      <c r="J469" s="49" t="n">
        <v>1</v>
      </c>
      <c r="K469" s="15" t="n">
        <v>347.1</v>
      </c>
      <c r="L469" s="15" t="n">
        <v>328.1</v>
      </c>
      <c r="M469" s="59" t="n">
        <v>328.1</v>
      </c>
      <c r="N469" s="6" t="n">
        <v>6</v>
      </c>
      <c r="O469" s="15" t="n">
        <f aca="false">'Раздел 2'!C469</f>
        <v>324593.87</v>
      </c>
      <c r="P469" s="15" t="n">
        <v>0</v>
      </c>
      <c r="Q469" s="15" t="n">
        <v>0</v>
      </c>
      <c r="R469" s="59" t="n">
        <f aca="false">O469</f>
        <v>324593.87</v>
      </c>
      <c r="S469" s="116" t="n">
        <f aca="false">R469/L469</f>
        <v>989.313837244742</v>
      </c>
      <c r="T469" s="56" t="n">
        <v>4075.438</v>
      </c>
      <c r="U469" s="6" t="n">
        <v>2022</v>
      </c>
    </row>
    <row r="470" s="2" customFormat="true" ht="12" hidden="false" customHeight="true" outlineLevel="0" collapsed="false">
      <c r="A470" s="6" t="n">
        <f aca="false">A469+1</f>
        <v>13</v>
      </c>
      <c r="B470" s="48" t="s">
        <v>835</v>
      </c>
      <c r="C470" s="6" t="s">
        <v>836</v>
      </c>
      <c r="D470" s="6" t="s">
        <v>72</v>
      </c>
      <c r="E470" s="6" t="s">
        <v>731</v>
      </c>
      <c r="F470" s="17"/>
      <c r="G470" s="6" t="s">
        <v>63</v>
      </c>
      <c r="H470" s="48" t="s">
        <v>646</v>
      </c>
      <c r="I470" s="6" t="n">
        <v>2</v>
      </c>
      <c r="J470" s="49" t="n">
        <v>1</v>
      </c>
      <c r="K470" s="15" t="n">
        <v>117.3</v>
      </c>
      <c r="L470" s="15" t="n">
        <v>109.3</v>
      </c>
      <c r="M470" s="59" t="n">
        <v>109.3</v>
      </c>
      <c r="N470" s="6" t="n">
        <v>4</v>
      </c>
      <c r="O470" s="15" t="n">
        <f aca="false">'Раздел 2'!C470</f>
        <v>19100</v>
      </c>
      <c r="P470" s="15" t="n">
        <v>0</v>
      </c>
      <c r="Q470" s="15" t="n">
        <v>0</v>
      </c>
      <c r="R470" s="59" t="n">
        <f aca="false">O470</f>
        <v>19100</v>
      </c>
      <c r="S470" s="116" t="n">
        <f aca="false">R470/L470</f>
        <v>174.748398902104</v>
      </c>
      <c r="T470" s="56" t="n">
        <v>3235.856</v>
      </c>
      <c r="U470" s="6" t="n">
        <v>2022</v>
      </c>
    </row>
    <row r="471" s="2" customFormat="true" ht="12.75" hidden="false" customHeight="true" outlineLevel="0" collapsed="false">
      <c r="A471" s="6" t="n">
        <f aca="false">A470+1</f>
        <v>14</v>
      </c>
      <c r="B471" s="48" t="s">
        <v>837</v>
      </c>
      <c r="C471" s="6" t="s">
        <v>838</v>
      </c>
      <c r="D471" s="6" t="s">
        <v>72</v>
      </c>
      <c r="E471" s="6" t="s">
        <v>731</v>
      </c>
      <c r="F471" s="17"/>
      <c r="G471" s="6" t="s">
        <v>63</v>
      </c>
      <c r="H471" s="48" t="s">
        <v>646</v>
      </c>
      <c r="I471" s="6" t="n">
        <v>2</v>
      </c>
      <c r="J471" s="49" t="n">
        <v>2</v>
      </c>
      <c r="K471" s="15" t="n">
        <v>324.6</v>
      </c>
      <c r="L471" s="15" t="n">
        <v>196.3</v>
      </c>
      <c r="M471" s="59" t="n">
        <v>0</v>
      </c>
      <c r="N471" s="6" t="n">
        <v>9</v>
      </c>
      <c r="O471" s="15" t="n">
        <f aca="false">'Раздел 2'!C471</f>
        <v>123049.76</v>
      </c>
      <c r="P471" s="15" t="n">
        <v>0</v>
      </c>
      <c r="Q471" s="15" t="n">
        <v>0</v>
      </c>
      <c r="R471" s="59" t="n">
        <f aca="false">O471</f>
        <v>123049.76</v>
      </c>
      <c r="S471" s="116" t="n">
        <f aca="false">R471/L471</f>
        <v>626.845440652063</v>
      </c>
      <c r="T471" s="56" t="n">
        <v>5039.042</v>
      </c>
      <c r="U471" s="6" t="n">
        <v>2022</v>
      </c>
    </row>
    <row r="472" s="2" customFormat="true" ht="12.75" hidden="false" customHeight="true" outlineLevel="0" collapsed="false">
      <c r="A472" s="6" t="n">
        <f aca="false">A471+1</f>
        <v>15</v>
      </c>
      <c r="B472" s="48" t="s">
        <v>839</v>
      </c>
      <c r="C472" s="6" t="s">
        <v>840</v>
      </c>
      <c r="D472" s="6" t="s">
        <v>72</v>
      </c>
      <c r="E472" s="6" t="s">
        <v>731</v>
      </c>
      <c r="F472" s="17"/>
      <c r="G472" s="6" t="s">
        <v>63</v>
      </c>
      <c r="H472" s="54" t="s">
        <v>64</v>
      </c>
      <c r="I472" s="6" t="n">
        <v>3</v>
      </c>
      <c r="J472" s="49" t="n">
        <v>1</v>
      </c>
      <c r="K472" s="15" t="n">
        <v>241.3</v>
      </c>
      <c r="L472" s="15" t="n">
        <v>177.9</v>
      </c>
      <c r="M472" s="15" t="n">
        <v>167.6</v>
      </c>
      <c r="N472" s="6" t="n">
        <v>6</v>
      </c>
      <c r="O472" s="15" t="n">
        <f aca="false">'Раздел 2'!C472</f>
        <v>101153</v>
      </c>
      <c r="P472" s="15" t="n">
        <v>0</v>
      </c>
      <c r="Q472" s="15" t="n">
        <v>0</v>
      </c>
      <c r="R472" s="59" t="n">
        <f aca="false">O472</f>
        <v>101153</v>
      </c>
      <c r="S472" s="116" t="n">
        <f aca="false">R472/L472</f>
        <v>568.594716132659</v>
      </c>
      <c r="T472" s="56" t="n">
        <v>2953.459</v>
      </c>
      <c r="U472" s="6" t="n">
        <v>2022</v>
      </c>
    </row>
    <row r="473" s="2" customFormat="true" ht="12.75" hidden="false" customHeight="true" outlineLevel="0" collapsed="false">
      <c r="A473" s="6" t="n">
        <f aca="false">A472+1</f>
        <v>16</v>
      </c>
      <c r="B473" s="48" t="s">
        <v>841</v>
      </c>
      <c r="C473" s="6" t="s">
        <v>842</v>
      </c>
      <c r="D473" s="6" t="s">
        <v>72</v>
      </c>
      <c r="E473" s="6" t="n">
        <v>1964</v>
      </c>
      <c r="F473" s="17"/>
      <c r="G473" s="6" t="s">
        <v>63</v>
      </c>
      <c r="H473" s="54" t="s">
        <v>64</v>
      </c>
      <c r="I473" s="6" t="n">
        <v>5</v>
      </c>
      <c r="J473" s="49" t="n">
        <v>1</v>
      </c>
      <c r="K473" s="15" t="n">
        <v>3214.7</v>
      </c>
      <c r="L473" s="15" t="n">
        <v>2962.2</v>
      </c>
      <c r="M473" s="15" t="n">
        <v>2962.2</v>
      </c>
      <c r="N473" s="6" t="n">
        <v>28</v>
      </c>
      <c r="O473" s="15" t="n">
        <f aca="false">'Раздел 2'!C473</f>
        <v>1002377.39</v>
      </c>
      <c r="P473" s="15" t="n">
        <v>0</v>
      </c>
      <c r="Q473" s="15" t="n">
        <v>0</v>
      </c>
      <c r="R473" s="59" t="n">
        <f aca="false">O473</f>
        <v>1002377.39</v>
      </c>
      <c r="S473" s="116" t="n">
        <f aca="false">R473/L473</f>
        <v>338.389504422389</v>
      </c>
      <c r="T473" s="56" t="n">
        <v>34980.67</v>
      </c>
      <c r="U473" s="6" t="n">
        <v>2022</v>
      </c>
    </row>
    <row r="474" s="2" customFormat="true" ht="12.75" hidden="false" customHeight="true" outlineLevel="0" collapsed="false">
      <c r="A474" s="6" t="n">
        <f aca="false">A473+1</f>
        <v>17</v>
      </c>
      <c r="B474" s="48" t="s">
        <v>843</v>
      </c>
      <c r="C474" s="6" t="s">
        <v>844</v>
      </c>
      <c r="D474" s="6" t="s">
        <v>72</v>
      </c>
      <c r="E474" s="6" t="s">
        <v>731</v>
      </c>
      <c r="F474" s="17"/>
      <c r="G474" s="6" t="s">
        <v>63</v>
      </c>
      <c r="H474" s="54" t="s">
        <v>64</v>
      </c>
      <c r="I474" s="6" t="n">
        <v>3</v>
      </c>
      <c r="J474" s="49" t="n">
        <v>1</v>
      </c>
      <c r="K474" s="15" t="n">
        <v>878</v>
      </c>
      <c r="L474" s="15" t="n">
        <v>678.8</v>
      </c>
      <c r="M474" s="15" t="n">
        <v>675.3</v>
      </c>
      <c r="N474" s="6" t="n">
        <v>13</v>
      </c>
      <c r="O474" s="15" t="n">
        <f aca="false">'Раздел 2'!C474</f>
        <v>496077.90096</v>
      </c>
      <c r="P474" s="15" t="n">
        <v>0</v>
      </c>
      <c r="Q474" s="15" t="n">
        <v>0</v>
      </c>
      <c r="R474" s="59" t="n">
        <f aca="false">O474</f>
        <v>496077.90096</v>
      </c>
      <c r="S474" s="116" t="n">
        <f aca="false">R474/L474</f>
        <v>730.81600023571</v>
      </c>
      <c r="T474" s="56" t="n">
        <v>2953.459</v>
      </c>
      <c r="U474" s="6" t="n">
        <v>2022</v>
      </c>
    </row>
    <row r="475" s="2" customFormat="true" ht="12.75" hidden="false" customHeight="true" outlineLevel="0" collapsed="false">
      <c r="A475" s="6" t="n">
        <f aca="false">A474+1</f>
        <v>18</v>
      </c>
      <c r="B475" s="48" t="s">
        <v>845</v>
      </c>
      <c r="C475" s="6" t="s">
        <v>846</v>
      </c>
      <c r="D475" s="6" t="s">
        <v>62</v>
      </c>
      <c r="E475" s="6" t="n">
        <v>1946</v>
      </c>
      <c r="F475" s="17"/>
      <c r="G475" s="6" t="s">
        <v>63</v>
      </c>
      <c r="H475" s="54" t="s">
        <v>64</v>
      </c>
      <c r="I475" s="6" t="n">
        <v>5</v>
      </c>
      <c r="J475" s="49" t="n">
        <v>2</v>
      </c>
      <c r="K475" s="15" t="n">
        <v>2563.1</v>
      </c>
      <c r="L475" s="15" t="n">
        <v>2264.7</v>
      </c>
      <c r="M475" s="15" t="n">
        <v>2264.7</v>
      </c>
      <c r="N475" s="6" t="n">
        <v>32</v>
      </c>
      <c r="O475" s="15" t="n">
        <f aca="false">'Раздел 2'!C475</f>
        <v>871524.11</v>
      </c>
      <c r="P475" s="15" t="n">
        <v>0</v>
      </c>
      <c r="Q475" s="15" t="n">
        <v>0</v>
      </c>
      <c r="R475" s="59" t="n">
        <f aca="false">O475</f>
        <v>871524.11</v>
      </c>
      <c r="S475" s="116" t="n">
        <f aca="false">R475/L475</f>
        <v>384.829827350201</v>
      </c>
      <c r="T475" s="56" t="n">
        <v>3585.451</v>
      </c>
      <c r="U475" s="6" t="n">
        <v>2022</v>
      </c>
      <c r="W475" s="96"/>
    </row>
    <row r="476" s="2" customFormat="true" ht="12.75" hidden="false" customHeight="true" outlineLevel="0" collapsed="false">
      <c r="A476" s="6" t="n">
        <f aca="false">A475+1</f>
        <v>19</v>
      </c>
      <c r="B476" s="48" t="s">
        <v>847</v>
      </c>
      <c r="C476" s="6" t="s">
        <v>848</v>
      </c>
      <c r="D476" s="6" t="s">
        <v>72</v>
      </c>
      <c r="E476" s="6" t="s">
        <v>731</v>
      </c>
      <c r="F476" s="17"/>
      <c r="G476" s="6" t="s">
        <v>63</v>
      </c>
      <c r="H476" s="48" t="s">
        <v>646</v>
      </c>
      <c r="I476" s="6" t="n">
        <v>2</v>
      </c>
      <c r="J476" s="49" t="n">
        <v>1</v>
      </c>
      <c r="K476" s="15" t="n">
        <v>220.1</v>
      </c>
      <c r="L476" s="15" t="n">
        <v>220.1</v>
      </c>
      <c r="M476" s="15" t="n">
        <v>205</v>
      </c>
      <c r="N476" s="6" t="n">
        <v>5</v>
      </c>
      <c r="O476" s="15" t="n">
        <f aca="false">'Раздел 2'!C476</f>
        <v>79618.98</v>
      </c>
      <c r="P476" s="15" t="n">
        <v>0</v>
      </c>
      <c r="Q476" s="15" t="n">
        <v>0</v>
      </c>
      <c r="R476" s="59" t="n">
        <f aca="false">O476</f>
        <v>79618.98</v>
      </c>
      <c r="S476" s="116" t="n">
        <f aca="false">R476/L476</f>
        <v>361.740027260336</v>
      </c>
      <c r="T476" s="56" t="n">
        <v>5039.042</v>
      </c>
      <c r="U476" s="6" t="n">
        <v>2022</v>
      </c>
    </row>
    <row r="477" s="2" customFormat="true" ht="12.75" hidden="false" customHeight="true" outlineLevel="0" collapsed="false">
      <c r="A477" s="6" t="n">
        <f aca="false">A476+1</f>
        <v>20</v>
      </c>
      <c r="B477" s="48" t="s">
        <v>849</v>
      </c>
      <c r="C477" s="6" t="s">
        <v>850</v>
      </c>
      <c r="D477" s="6" t="s">
        <v>72</v>
      </c>
      <c r="E477" s="6" t="s">
        <v>731</v>
      </c>
      <c r="F477" s="17"/>
      <c r="G477" s="6" t="s">
        <v>63</v>
      </c>
      <c r="H477" s="54" t="s">
        <v>64</v>
      </c>
      <c r="I477" s="6" t="n">
        <v>2</v>
      </c>
      <c r="J477" s="49" t="n">
        <v>1</v>
      </c>
      <c r="K477" s="15" t="n">
        <v>167.6</v>
      </c>
      <c r="L477" s="15" t="n">
        <v>156</v>
      </c>
      <c r="M477" s="15" t="n">
        <v>96.2</v>
      </c>
      <c r="N477" s="6" t="n">
        <v>3</v>
      </c>
      <c r="O477" s="15" t="n">
        <f aca="false">'Раздел 2'!C477</f>
        <v>87051</v>
      </c>
      <c r="P477" s="15" t="n">
        <v>0</v>
      </c>
      <c r="Q477" s="15" t="n">
        <v>0</v>
      </c>
      <c r="R477" s="59" t="n">
        <f aca="false">O477</f>
        <v>87051</v>
      </c>
      <c r="S477" s="116" t="n">
        <f aca="false">R477/L477</f>
        <v>558.019230769231</v>
      </c>
      <c r="T477" s="56" t="n">
        <v>4075.438</v>
      </c>
      <c r="U477" s="6" t="n">
        <v>2022</v>
      </c>
    </row>
    <row r="478" s="2" customFormat="true" ht="12.75" hidden="false" customHeight="true" outlineLevel="0" collapsed="false">
      <c r="A478" s="6" t="n">
        <f aca="false">A477+1</f>
        <v>21</v>
      </c>
      <c r="B478" s="48" t="s">
        <v>851</v>
      </c>
      <c r="C478" s="6" t="s">
        <v>852</v>
      </c>
      <c r="D478" s="6" t="s">
        <v>72</v>
      </c>
      <c r="E478" s="6" t="s">
        <v>731</v>
      </c>
      <c r="F478" s="17"/>
      <c r="G478" s="6" t="s">
        <v>63</v>
      </c>
      <c r="H478" s="48" t="s">
        <v>174</v>
      </c>
      <c r="I478" s="6" t="n">
        <v>2</v>
      </c>
      <c r="J478" s="49" t="n">
        <v>2</v>
      </c>
      <c r="K478" s="15" t="n">
        <v>128.5</v>
      </c>
      <c r="L478" s="15" t="n">
        <v>114.19</v>
      </c>
      <c r="M478" s="15" t="n">
        <v>22</v>
      </c>
      <c r="N478" s="6" t="n">
        <v>3</v>
      </c>
      <c r="O478" s="15" t="n">
        <f aca="false">'Раздел 2'!C478</f>
        <v>19100</v>
      </c>
      <c r="P478" s="15" t="n">
        <v>0</v>
      </c>
      <c r="Q478" s="15" t="n">
        <v>0</v>
      </c>
      <c r="R478" s="59" t="n">
        <f aca="false">O478</f>
        <v>19100</v>
      </c>
      <c r="S478" s="116" t="n">
        <f aca="false">R478/L478</f>
        <v>167.265084508276</v>
      </c>
      <c r="T478" s="56" t="n">
        <v>3235.856</v>
      </c>
      <c r="U478" s="6" t="n">
        <v>2022</v>
      </c>
    </row>
    <row r="479" s="2" customFormat="true" ht="12.75" hidden="false" customHeight="true" outlineLevel="0" collapsed="false">
      <c r="A479" s="6" t="n">
        <f aca="false">A478+1</f>
        <v>22</v>
      </c>
      <c r="B479" s="48" t="s">
        <v>853</v>
      </c>
      <c r="C479" s="6" t="s">
        <v>854</v>
      </c>
      <c r="D479" s="6" t="s">
        <v>72</v>
      </c>
      <c r="E479" s="6" t="s">
        <v>108</v>
      </c>
      <c r="F479" s="17"/>
      <c r="G479" s="6" t="s">
        <v>63</v>
      </c>
      <c r="H479" s="48" t="s">
        <v>174</v>
      </c>
      <c r="I479" s="6" t="n">
        <v>2</v>
      </c>
      <c r="J479" s="49" t="n">
        <v>1</v>
      </c>
      <c r="K479" s="15" t="n">
        <v>355.8</v>
      </c>
      <c r="L479" s="15" t="n">
        <v>342.8</v>
      </c>
      <c r="M479" s="15" t="n">
        <v>169</v>
      </c>
      <c r="N479" s="6" t="n">
        <v>8</v>
      </c>
      <c r="O479" s="15" t="n">
        <f aca="false">'Раздел 2'!C479</f>
        <v>100517.08</v>
      </c>
      <c r="P479" s="15" t="n">
        <v>0</v>
      </c>
      <c r="Q479" s="15" t="n">
        <v>0</v>
      </c>
      <c r="R479" s="59" t="n">
        <f aca="false">O479</f>
        <v>100517.08</v>
      </c>
      <c r="S479" s="116" t="n">
        <f aca="false">R479/L479</f>
        <v>293.223687281214</v>
      </c>
      <c r="T479" s="56" t="n">
        <v>3235.856</v>
      </c>
      <c r="U479" s="6" t="n">
        <v>2022</v>
      </c>
    </row>
    <row r="480" s="2" customFormat="true" ht="12.75" hidden="false" customHeight="true" outlineLevel="0" collapsed="false">
      <c r="A480" s="6" t="n">
        <f aca="false">A479+1</f>
        <v>23</v>
      </c>
      <c r="B480" s="48" t="s">
        <v>855</v>
      </c>
      <c r="C480" s="6" t="s">
        <v>856</v>
      </c>
      <c r="D480" s="6" t="s">
        <v>72</v>
      </c>
      <c r="E480" s="6" t="n">
        <v>1965</v>
      </c>
      <c r="F480" s="17"/>
      <c r="G480" s="6" t="s">
        <v>63</v>
      </c>
      <c r="H480" s="54" t="s">
        <v>64</v>
      </c>
      <c r="I480" s="6" t="n">
        <v>2</v>
      </c>
      <c r="J480" s="49" t="n">
        <v>2</v>
      </c>
      <c r="K480" s="15" t="n">
        <v>450.3</v>
      </c>
      <c r="L480" s="15" t="n">
        <v>450.3</v>
      </c>
      <c r="M480" s="15" t="n">
        <v>0</v>
      </c>
      <c r="N480" s="6" t="n">
        <v>12</v>
      </c>
      <c r="O480" s="15" t="n">
        <f aca="false">'Раздел 2'!C480</f>
        <v>75500.89</v>
      </c>
      <c r="P480" s="15" t="n">
        <v>0</v>
      </c>
      <c r="Q480" s="15" t="n">
        <v>0</v>
      </c>
      <c r="R480" s="59" t="n">
        <f aca="false">O480</f>
        <v>75500.89</v>
      </c>
      <c r="S480" s="116" t="n">
        <f aca="false">R480/L480</f>
        <v>167.667976904286</v>
      </c>
      <c r="T480" s="56" t="n">
        <v>4075.438</v>
      </c>
      <c r="U480" s="6" t="n">
        <v>2022</v>
      </c>
    </row>
    <row r="481" s="2" customFormat="true" ht="12.75" hidden="false" customHeight="true" outlineLevel="0" collapsed="false">
      <c r="A481" s="6" t="n">
        <f aca="false">A480+1</f>
        <v>24</v>
      </c>
      <c r="B481" s="48" t="s">
        <v>857</v>
      </c>
      <c r="C481" s="6" t="s">
        <v>858</v>
      </c>
      <c r="D481" s="6" t="s">
        <v>72</v>
      </c>
      <c r="E481" s="6" t="n">
        <v>1907</v>
      </c>
      <c r="F481" s="17"/>
      <c r="G481" s="6" t="s">
        <v>63</v>
      </c>
      <c r="H481" s="54" t="s">
        <v>64</v>
      </c>
      <c r="I481" s="6" t="n">
        <v>4</v>
      </c>
      <c r="J481" s="49" t="n">
        <v>6</v>
      </c>
      <c r="K481" s="6" t="n">
        <v>2784.8</v>
      </c>
      <c r="L481" s="6" t="n">
        <v>2400.7</v>
      </c>
      <c r="M481" s="6" t="n">
        <v>2136.4</v>
      </c>
      <c r="N481" s="49" t="n">
        <v>40</v>
      </c>
      <c r="O481" s="15" t="n">
        <f aca="false">'Раздел 2'!C481</f>
        <v>1783418.22778</v>
      </c>
      <c r="P481" s="15" t="n">
        <v>0</v>
      </c>
      <c r="Q481" s="15" t="n">
        <v>0</v>
      </c>
      <c r="R481" s="59" t="n">
        <f aca="false">O481</f>
        <v>1783418.22778</v>
      </c>
      <c r="S481" s="116" t="n">
        <f aca="false">R481/L481</f>
        <v>742.874256583497</v>
      </c>
      <c r="T481" s="56" t="n">
        <v>5885.16</v>
      </c>
      <c r="U481" s="6" t="n">
        <v>2022</v>
      </c>
    </row>
    <row r="482" s="2" customFormat="true" ht="12.75" hidden="false" customHeight="true" outlineLevel="0" collapsed="false">
      <c r="A482" s="6" t="n">
        <f aca="false">A481+1</f>
        <v>25</v>
      </c>
      <c r="B482" s="63" t="s">
        <v>859</v>
      </c>
      <c r="C482" s="6" t="s">
        <v>860</v>
      </c>
      <c r="D482" s="6" t="s">
        <v>72</v>
      </c>
      <c r="E482" s="6" t="s">
        <v>731</v>
      </c>
      <c r="F482" s="17"/>
      <c r="G482" s="17" t="s">
        <v>52</v>
      </c>
      <c r="H482" s="54" t="s">
        <v>64</v>
      </c>
      <c r="I482" s="6" t="n">
        <v>5</v>
      </c>
      <c r="J482" s="49" t="n">
        <v>2</v>
      </c>
      <c r="K482" s="15" t="n">
        <v>2786.9</v>
      </c>
      <c r="L482" s="15" t="n">
        <v>1298.9</v>
      </c>
      <c r="M482" s="15" t="n">
        <v>0</v>
      </c>
      <c r="N482" s="6" t="n">
        <v>26</v>
      </c>
      <c r="O482" s="15" t="n">
        <f aca="false">'Раздел 2'!C482</f>
        <v>2938976</v>
      </c>
      <c r="P482" s="15" t="n">
        <v>0</v>
      </c>
      <c r="Q482" s="15" t="n">
        <v>0</v>
      </c>
      <c r="R482" s="59" t="n">
        <f aca="false">O482</f>
        <v>2938976</v>
      </c>
      <c r="S482" s="116" t="n">
        <f aca="false">R482/L482</f>
        <v>2262.66533220417</v>
      </c>
      <c r="T482" s="56" t="n">
        <v>29593.44</v>
      </c>
      <c r="U482" s="6" t="n">
        <v>2022</v>
      </c>
    </row>
    <row r="483" s="2" customFormat="true" ht="12.75" hidden="false" customHeight="true" outlineLevel="0" collapsed="false">
      <c r="A483" s="6" t="n">
        <f aca="false">A482+1</f>
        <v>26</v>
      </c>
      <c r="B483" s="48" t="s">
        <v>861</v>
      </c>
      <c r="C483" s="6" t="s">
        <v>862</v>
      </c>
      <c r="D483" s="6" t="s">
        <v>72</v>
      </c>
      <c r="E483" s="6" t="s">
        <v>177</v>
      </c>
      <c r="F483" s="17"/>
      <c r="G483" s="6" t="s">
        <v>63</v>
      </c>
      <c r="H483" s="48" t="s">
        <v>646</v>
      </c>
      <c r="I483" s="6" t="n">
        <v>2</v>
      </c>
      <c r="J483" s="49" t="n">
        <v>2</v>
      </c>
      <c r="K483" s="15" t="n">
        <v>339.7</v>
      </c>
      <c r="L483" s="15" t="n">
        <v>326</v>
      </c>
      <c r="M483" s="15" t="n">
        <v>0</v>
      </c>
      <c r="N483" s="6" t="n">
        <v>8</v>
      </c>
      <c r="O483" s="15" t="n">
        <f aca="false">'Раздел 2'!C483</f>
        <v>120858.84</v>
      </c>
      <c r="P483" s="15" t="n">
        <v>0</v>
      </c>
      <c r="Q483" s="15" t="n">
        <v>0</v>
      </c>
      <c r="R483" s="59" t="n">
        <f aca="false">O483</f>
        <v>120858.84</v>
      </c>
      <c r="S483" s="116" t="n">
        <f aca="false">R483/L483</f>
        <v>370.73263803681</v>
      </c>
      <c r="T483" s="56" t="n">
        <v>5039.042</v>
      </c>
      <c r="U483" s="6" t="n">
        <v>2022</v>
      </c>
    </row>
    <row r="484" s="36" customFormat="true" ht="12.75" hidden="false" customHeight="true" outlineLevel="0" collapsed="false">
      <c r="A484" s="28" t="s">
        <v>863</v>
      </c>
      <c r="B484" s="28"/>
      <c r="C484" s="73"/>
      <c r="D484" s="73"/>
      <c r="E484" s="30" t="n">
        <v>26</v>
      </c>
      <c r="F484" s="30"/>
      <c r="G484" s="30"/>
      <c r="H484" s="28"/>
      <c r="I484" s="30"/>
      <c r="J484" s="31"/>
      <c r="K484" s="33" t="n">
        <f aca="false">SUM(K458:K483)</f>
        <v>25287.1</v>
      </c>
      <c r="L484" s="33" t="n">
        <f aca="false">SUM(L458:L483)</f>
        <v>21368.59</v>
      </c>
      <c r="M484" s="33" t="n">
        <f aca="false">SUM(M458:M483)</f>
        <v>14096.7</v>
      </c>
      <c r="N484" s="33" t="n">
        <f aca="false">SUM(N458:N483)</f>
        <v>315</v>
      </c>
      <c r="O484" s="33" t="n">
        <f aca="false">SUM(O458:O483)</f>
        <v>27028661.03874</v>
      </c>
      <c r="P484" s="33" t="n">
        <f aca="false">SUM(P458:P483)</f>
        <v>0</v>
      </c>
      <c r="Q484" s="33" t="n">
        <f aca="false">SUM(Q458:Q483)</f>
        <v>0</v>
      </c>
      <c r="R484" s="33" t="n">
        <f aca="false">SUM(R458:R483)</f>
        <v>27028661.03874</v>
      </c>
      <c r="S484" s="64"/>
      <c r="T484" s="88"/>
      <c r="U484" s="30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</row>
    <row r="485" s="2" customFormat="true" ht="11.25" hidden="false" customHeight="true" outlineLevel="0" collapsed="false">
      <c r="A485" s="6" t="n">
        <v>1</v>
      </c>
      <c r="B485" s="48" t="s">
        <v>864</v>
      </c>
      <c r="C485" s="6" t="s">
        <v>865</v>
      </c>
      <c r="D485" s="6" t="s">
        <v>137</v>
      </c>
      <c r="E485" s="6" t="s">
        <v>731</v>
      </c>
      <c r="F485" s="17"/>
      <c r="G485" s="6" t="s">
        <v>63</v>
      </c>
      <c r="H485" s="48" t="s">
        <v>646</v>
      </c>
      <c r="I485" s="6" t="n">
        <v>2</v>
      </c>
      <c r="J485" s="49" t="n">
        <v>2</v>
      </c>
      <c r="K485" s="15" t="n">
        <v>351.1</v>
      </c>
      <c r="L485" s="15" t="n">
        <v>309.3</v>
      </c>
      <c r="M485" s="15" t="n">
        <v>231.9</v>
      </c>
      <c r="N485" s="6" t="n">
        <v>6</v>
      </c>
      <c r="O485" s="15" t="n">
        <f aca="false">'Раздел 2'!C485</f>
        <v>130022.51</v>
      </c>
      <c r="P485" s="15" t="n">
        <v>0</v>
      </c>
      <c r="Q485" s="15" t="n">
        <v>0</v>
      </c>
      <c r="R485" s="15" t="n">
        <f aca="false">O485</f>
        <v>130022.51</v>
      </c>
      <c r="S485" s="55" t="n">
        <f aca="false">R485/L485</f>
        <v>420.376689298416</v>
      </c>
      <c r="T485" s="56" t="n">
        <v>4075.438</v>
      </c>
      <c r="U485" s="6" t="n">
        <v>2023</v>
      </c>
    </row>
    <row r="486" s="2" customFormat="true" ht="12.75" hidden="false" customHeight="true" outlineLevel="0" collapsed="false">
      <c r="A486" s="6" t="n">
        <f aca="false">1+A485</f>
        <v>2</v>
      </c>
      <c r="B486" s="48" t="s">
        <v>866</v>
      </c>
      <c r="C486" s="6" t="s">
        <v>867</v>
      </c>
      <c r="D486" s="6" t="s">
        <v>137</v>
      </c>
      <c r="E486" s="6" t="s">
        <v>177</v>
      </c>
      <c r="F486" s="17"/>
      <c r="G486" s="6" t="s">
        <v>63</v>
      </c>
      <c r="H486" s="54" t="s">
        <v>64</v>
      </c>
      <c r="I486" s="6" t="n">
        <v>2</v>
      </c>
      <c r="J486" s="49" t="n">
        <v>1</v>
      </c>
      <c r="K486" s="15" t="n">
        <v>371</v>
      </c>
      <c r="L486" s="15" t="n">
        <v>359.3</v>
      </c>
      <c r="M486" s="15" t="n">
        <v>311.5</v>
      </c>
      <c r="N486" s="6" t="n">
        <v>8</v>
      </c>
      <c r="O486" s="15" t="n">
        <f aca="false">'Раздел 2'!C486</f>
        <v>422087.43</v>
      </c>
      <c r="P486" s="15" t="n">
        <v>0</v>
      </c>
      <c r="Q486" s="15" t="n">
        <v>0</v>
      </c>
      <c r="R486" s="15" t="n">
        <f aca="false">O486</f>
        <v>422087.43</v>
      </c>
      <c r="S486" s="55" t="n">
        <f aca="false">R486/L486</f>
        <v>1174.74931811856</v>
      </c>
      <c r="T486" s="56" t="n">
        <v>4075.438</v>
      </c>
      <c r="U486" s="6" t="n">
        <v>2023</v>
      </c>
    </row>
    <row r="487" s="2" customFormat="true" ht="12.75" hidden="false" customHeight="true" outlineLevel="0" collapsed="false">
      <c r="A487" s="6" t="n">
        <f aca="false">1+A486</f>
        <v>3</v>
      </c>
      <c r="B487" s="48" t="s">
        <v>868</v>
      </c>
      <c r="C487" s="6" t="s">
        <v>869</v>
      </c>
      <c r="D487" s="6" t="s">
        <v>137</v>
      </c>
      <c r="E487" s="6" t="s">
        <v>731</v>
      </c>
      <c r="F487" s="17"/>
      <c r="G487" s="6" t="s">
        <v>63</v>
      </c>
      <c r="H487" s="48" t="s">
        <v>646</v>
      </c>
      <c r="I487" s="6" t="n">
        <v>2</v>
      </c>
      <c r="J487" s="49" t="n">
        <v>0</v>
      </c>
      <c r="K487" s="15" t="n">
        <v>193.2</v>
      </c>
      <c r="L487" s="15" t="n">
        <v>193</v>
      </c>
      <c r="M487" s="15" t="n">
        <v>193</v>
      </c>
      <c r="N487" s="6" t="n">
        <v>4</v>
      </c>
      <c r="O487" s="15" t="n">
        <f aca="false">'Раздел 2'!C487</f>
        <v>69288.67</v>
      </c>
      <c r="P487" s="15" t="n">
        <v>0</v>
      </c>
      <c r="Q487" s="15" t="n">
        <v>0</v>
      </c>
      <c r="R487" s="15" t="n">
        <f aca="false">O487</f>
        <v>69288.67</v>
      </c>
      <c r="S487" s="55" t="n">
        <f aca="false">R487/L487</f>
        <v>359.008652849741</v>
      </c>
      <c r="T487" s="56" t="n">
        <v>5039.042</v>
      </c>
      <c r="U487" s="6" t="n">
        <v>2023</v>
      </c>
    </row>
    <row r="488" s="2" customFormat="true" ht="12.75" hidden="false" customHeight="true" outlineLevel="0" collapsed="false">
      <c r="A488" s="6" t="n">
        <f aca="false">1+A487</f>
        <v>4</v>
      </c>
      <c r="B488" s="48" t="s">
        <v>870</v>
      </c>
      <c r="C488" s="6" t="s">
        <v>871</v>
      </c>
      <c r="D488" s="6" t="s">
        <v>137</v>
      </c>
      <c r="E488" s="6" t="s">
        <v>131</v>
      </c>
      <c r="F488" s="17"/>
      <c r="G488" s="6" t="s">
        <v>63</v>
      </c>
      <c r="H488" s="48" t="s">
        <v>646</v>
      </c>
      <c r="I488" s="6" t="n">
        <v>2</v>
      </c>
      <c r="J488" s="49" t="n">
        <v>4</v>
      </c>
      <c r="K488" s="15" t="n">
        <v>356.5</v>
      </c>
      <c r="L488" s="15" t="n">
        <v>354</v>
      </c>
      <c r="M488" s="15" t="n">
        <v>331.2</v>
      </c>
      <c r="N488" s="6" t="n">
        <v>8</v>
      </c>
      <c r="O488" s="15" t="n">
        <f aca="false">'Раздел 2'!C488</f>
        <v>70683.97</v>
      </c>
      <c r="P488" s="15" t="n">
        <v>0</v>
      </c>
      <c r="Q488" s="15" t="n">
        <v>0</v>
      </c>
      <c r="R488" s="15" t="n">
        <f aca="false">O488</f>
        <v>70683.97</v>
      </c>
      <c r="S488" s="55" t="n">
        <f aca="false">R488/L488</f>
        <v>199.672231638418</v>
      </c>
      <c r="T488" s="56" t="n">
        <v>5039.042</v>
      </c>
      <c r="U488" s="6" t="n">
        <v>2023</v>
      </c>
    </row>
    <row r="489" s="2" customFormat="true" ht="12.75" hidden="false" customHeight="true" outlineLevel="0" collapsed="false">
      <c r="A489" s="6" t="n">
        <f aca="false">1+A488</f>
        <v>5</v>
      </c>
      <c r="B489" s="48" t="s">
        <v>872</v>
      </c>
      <c r="C489" s="6" t="s">
        <v>873</v>
      </c>
      <c r="D489" s="6" t="s">
        <v>137</v>
      </c>
      <c r="E489" s="6" t="s">
        <v>131</v>
      </c>
      <c r="F489" s="17"/>
      <c r="G489" s="6" t="s">
        <v>63</v>
      </c>
      <c r="H489" s="48" t="s">
        <v>646</v>
      </c>
      <c r="I489" s="6" t="n">
        <v>2</v>
      </c>
      <c r="J489" s="49" t="n">
        <v>1</v>
      </c>
      <c r="K489" s="15" t="n">
        <v>357.2</v>
      </c>
      <c r="L489" s="15" t="n">
        <v>331.2</v>
      </c>
      <c r="M489" s="15" t="n">
        <v>240.1</v>
      </c>
      <c r="N489" s="6" t="n">
        <v>8</v>
      </c>
      <c r="O489" s="15" t="n">
        <f aca="false">'Раздел 2'!C489</f>
        <v>339518.64</v>
      </c>
      <c r="P489" s="15" t="n">
        <v>0</v>
      </c>
      <c r="Q489" s="15" t="n">
        <v>0</v>
      </c>
      <c r="R489" s="15" t="n">
        <f aca="false">O489</f>
        <v>339518.64</v>
      </c>
      <c r="S489" s="55" t="n">
        <f aca="false">R489/L489</f>
        <v>1025.11666666667</v>
      </c>
      <c r="T489" s="56" t="n">
        <v>3937.388</v>
      </c>
      <c r="U489" s="6" t="n">
        <v>2023</v>
      </c>
    </row>
    <row r="490" s="2" customFormat="true" ht="12.75" hidden="false" customHeight="true" outlineLevel="0" collapsed="false">
      <c r="A490" s="6" t="n">
        <f aca="false">1+A489</f>
        <v>6</v>
      </c>
      <c r="B490" s="48" t="s">
        <v>874</v>
      </c>
      <c r="C490" s="6" t="s">
        <v>875</v>
      </c>
      <c r="D490" s="6" t="s">
        <v>137</v>
      </c>
      <c r="E490" s="6" t="s">
        <v>731</v>
      </c>
      <c r="F490" s="17"/>
      <c r="G490" s="6" t="s">
        <v>63</v>
      </c>
      <c r="H490" s="48" t="s">
        <v>69</v>
      </c>
      <c r="I490" s="6" t="n">
        <v>2</v>
      </c>
      <c r="J490" s="49" t="n">
        <v>0</v>
      </c>
      <c r="K490" s="15" t="n">
        <v>115.1</v>
      </c>
      <c r="L490" s="15" t="n">
        <v>115.1</v>
      </c>
      <c r="M490" s="15" t="n">
        <v>115.1</v>
      </c>
      <c r="N490" s="6" t="n">
        <v>3</v>
      </c>
      <c r="O490" s="15" t="n">
        <f aca="false">'Раздел 2'!C490</f>
        <v>46370.7</v>
      </c>
      <c r="P490" s="15" t="n">
        <v>0</v>
      </c>
      <c r="Q490" s="15" t="n">
        <v>0</v>
      </c>
      <c r="R490" s="15" t="n">
        <f aca="false">O490</f>
        <v>46370.7</v>
      </c>
      <c r="S490" s="55" t="n">
        <f aca="false">R490/L490</f>
        <v>402.873153779322</v>
      </c>
      <c r="T490" s="56" t="n">
        <v>3235.856</v>
      </c>
      <c r="U490" s="6" t="n">
        <v>2023</v>
      </c>
    </row>
    <row r="491" s="2" customFormat="true" ht="12.75" hidden="false" customHeight="true" outlineLevel="0" collapsed="false">
      <c r="A491" s="6" t="n">
        <f aca="false">1+A490</f>
        <v>7</v>
      </c>
      <c r="B491" s="48" t="s">
        <v>876</v>
      </c>
      <c r="C491" s="6" t="s">
        <v>877</v>
      </c>
      <c r="D491" s="6" t="s">
        <v>137</v>
      </c>
      <c r="E491" s="6" t="s">
        <v>731</v>
      </c>
      <c r="F491" s="17"/>
      <c r="G491" s="6" t="s">
        <v>63</v>
      </c>
      <c r="H491" s="54" t="s">
        <v>64</v>
      </c>
      <c r="I491" s="6" t="n">
        <v>2</v>
      </c>
      <c r="J491" s="49" t="n">
        <v>2</v>
      </c>
      <c r="K491" s="15" t="n">
        <v>1096.2</v>
      </c>
      <c r="L491" s="15" t="n">
        <v>655.2</v>
      </c>
      <c r="M491" s="15" t="n">
        <v>378.5</v>
      </c>
      <c r="N491" s="6" t="n">
        <v>5</v>
      </c>
      <c r="O491" s="15" t="n">
        <f aca="false">'Раздел 2'!C491</f>
        <v>428957.24</v>
      </c>
      <c r="P491" s="15" t="n">
        <v>0</v>
      </c>
      <c r="Q491" s="15" t="n">
        <v>0</v>
      </c>
      <c r="R491" s="15" t="n">
        <f aca="false">O491</f>
        <v>428957.24</v>
      </c>
      <c r="S491" s="55" t="n">
        <f aca="false">R491/L491</f>
        <v>654.696642246642</v>
      </c>
      <c r="T491" s="56" t="n">
        <v>4075.438</v>
      </c>
      <c r="U491" s="6" t="n">
        <v>2023</v>
      </c>
    </row>
    <row r="492" s="2" customFormat="true" ht="12.75" hidden="false" customHeight="true" outlineLevel="0" collapsed="false">
      <c r="A492" s="6" t="n">
        <f aca="false">1+A491</f>
        <v>8</v>
      </c>
      <c r="B492" s="48" t="s">
        <v>878</v>
      </c>
      <c r="C492" s="6" t="s">
        <v>879</v>
      </c>
      <c r="D492" s="6" t="s">
        <v>137</v>
      </c>
      <c r="E492" s="6" t="s">
        <v>731</v>
      </c>
      <c r="F492" s="17"/>
      <c r="G492" s="6" t="s">
        <v>63</v>
      </c>
      <c r="H492" s="54" t="s">
        <v>64</v>
      </c>
      <c r="I492" s="6" t="n">
        <v>2</v>
      </c>
      <c r="J492" s="49" t="n">
        <v>2</v>
      </c>
      <c r="K492" s="15" t="n">
        <v>1096.2</v>
      </c>
      <c r="L492" s="15" t="n">
        <v>994.5</v>
      </c>
      <c r="M492" s="15" t="n">
        <v>144.9</v>
      </c>
      <c r="N492" s="6" t="n">
        <v>4</v>
      </c>
      <c r="O492" s="15" t="n">
        <f aca="false">'Раздел 2'!C492</f>
        <v>99158.85</v>
      </c>
      <c r="P492" s="15" t="n">
        <v>0</v>
      </c>
      <c r="Q492" s="15" t="n">
        <v>0</v>
      </c>
      <c r="R492" s="15" t="n">
        <f aca="false">O492</f>
        <v>99158.85</v>
      </c>
      <c r="S492" s="55" t="n">
        <f aca="false">R492/L492</f>
        <v>99.7072398190045</v>
      </c>
      <c r="T492" s="56" t="n">
        <v>4075.438</v>
      </c>
      <c r="U492" s="6" t="n">
        <v>2023</v>
      </c>
    </row>
    <row r="493" s="2" customFormat="true" ht="12.75" hidden="false" customHeight="true" outlineLevel="0" collapsed="false">
      <c r="A493" s="6" t="n">
        <f aca="false">1+A492</f>
        <v>9</v>
      </c>
      <c r="B493" s="48" t="s">
        <v>880</v>
      </c>
      <c r="C493" s="6" t="s">
        <v>881</v>
      </c>
      <c r="D493" s="6" t="s">
        <v>137</v>
      </c>
      <c r="E493" s="6" t="s">
        <v>108</v>
      </c>
      <c r="F493" s="17"/>
      <c r="G493" s="6" t="s">
        <v>63</v>
      </c>
      <c r="H493" s="54" t="s">
        <v>64</v>
      </c>
      <c r="I493" s="6" t="n">
        <v>2</v>
      </c>
      <c r="J493" s="49" t="n">
        <v>0</v>
      </c>
      <c r="K493" s="15" t="n">
        <v>166.1</v>
      </c>
      <c r="L493" s="15" t="n">
        <v>165.7</v>
      </c>
      <c r="M493" s="15" t="n">
        <v>0</v>
      </c>
      <c r="N493" s="6" t="n">
        <v>4</v>
      </c>
      <c r="O493" s="15" t="n">
        <f aca="false">'Раздел 2'!C493</f>
        <v>60470.1</v>
      </c>
      <c r="P493" s="15" t="n">
        <v>0</v>
      </c>
      <c r="Q493" s="15" t="n">
        <v>0</v>
      </c>
      <c r="R493" s="15" t="n">
        <f aca="false">O493</f>
        <v>60470.1</v>
      </c>
      <c r="S493" s="55" t="n">
        <f aca="false">R493/L493</f>
        <v>364.937235968618</v>
      </c>
      <c r="T493" s="56" t="n">
        <v>4075.438</v>
      </c>
      <c r="U493" s="6" t="n">
        <v>2023</v>
      </c>
    </row>
    <row r="494" s="2" customFormat="true" ht="12.75" hidden="false" customHeight="true" outlineLevel="0" collapsed="false">
      <c r="A494" s="6" t="n">
        <f aca="false">1+A493</f>
        <v>10</v>
      </c>
      <c r="B494" s="48" t="s">
        <v>882</v>
      </c>
      <c r="C494" s="6" t="s">
        <v>883</v>
      </c>
      <c r="D494" s="6" t="s">
        <v>137</v>
      </c>
      <c r="E494" s="6" t="s">
        <v>182</v>
      </c>
      <c r="F494" s="17"/>
      <c r="G494" s="6" t="s">
        <v>63</v>
      </c>
      <c r="H494" s="48" t="s">
        <v>646</v>
      </c>
      <c r="I494" s="6" t="n">
        <v>2</v>
      </c>
      <c r="J494" s="49" t="n">
        <v>0</v>
      </c>
      <c r="K494" s="15" t="n">
        <v>117.3</v>
      </c>
      <c r="L494" s="15" t="n">
        <v>117.3</v>
      </c>
      <c r="M494" s="15" t="n">
        <v>44</v>
      </c>
      <c r="N494" s="6" t="n">
        <v>3</v>
      </c>
      <c r="O494" s="15" t="n">
        <f aca="false">'Раздел 2'!C494</f>
        <v>46370.7</v>
      </c>
      <c r="P494" s="15" t="n">
        <v>0</v>
      </c>
      <c r="Q494" s="15" t="n">
        <v>0</v>
      </c>
      <c r="R494" s="15" t="n">
        <f aca="false">O494</f>
        <v>46370.7</v>
      </c>
      <c r="S494" s="55" t="n">
        <f aca="false">R494/L494</f>
        <v>395.317135549872</v>
      </c>
      <c r="T494" s="56" t="n">
        <v>5039.042</v>
      </c>
      <c r="U494" s="6" t="n">
        <v>2023</v>
      </c>
    </row>
    <row r="495" s="2" customFormat="true" ht="12.75" hidden="false" customHeight="true" outlineLevel="0" collapsed="false">
      <c r="A495" s="6" t="n">
        <f aca="false">1+A494</f>
        <v>11</v>
      </c>
      <c r="B495" s="63" t="s">
        <v>884</v>
      </c>
      <c r="C495" s="6" t="s">
        <v>885</v>
      </c>
      <c r="D495" s="6" t="s">
        <v>137</v>
      </c>
      <c r="E495" s="6" t="s">
        <v>731</v>
      </c>
      <c r="F495" s="17"/>
      <c r="G495" s="17" t="s">
        <v>52</v>
      </c>
      <c r="H495" s="54" t="s">
        <v>64</v>
      </c>
      <c r="I495" s="6" t="n">
        <v>2</v>
      </c>
      <c r="J495" s="49" t="n">
        <v>3</v>
      </c>
      <c r="K495" s="15" t="n">
        <v>3123.9</v>
      </c>
      <c r="L495" s="15" t="n">
        <v>1725.7</v>
      </c>
      <c r="M495" s="15" t="n">
        <v>0</v>
      </c>
      <c r="N495" s="6" t="n">
        <v>25</v>
      </c>
      <c r="O495" s="15" t="n">
        <f aca="false">'Раздел 2'!C495</f>
        <v>646444.47</v>
      </c>
      <c r="P495" s="15" t="n">
        <v>0</v>
      </c>
      <c r="Q495" s="15" t="n">
        <v>0</v>
      </c>
      <c r="R495" s="15" t="n">
        <f aca="false">O495</f>
        <v>646444.47</v>
      </c>
      <c r="S495" s="55" t="n">
        <f aca="false">R495/L495</f>
        <v>374.598406443762</v>
      </c>
      <c r="T495" s="56" t="n">
        <v>29593.44</v>
      </c>
      <c r="U495" s="6" t="n">
        <v>2023</v>
      </c>
    </row>
    <row r="496" s="2" customFormat="true" ht="12.75" hidden="false" customHeight="true" outlineLevel="0" collapsed="false">
      <c r="A496" s="6" t="n">
        <f aca="false">1+A495</f>
        <v>12</v>
      </c>
      <c r="B496" s="48" t="s">
        <v>886</v>
      </c>
      <c r="C496" s="6" t="s">
        <v>887</v>
      </c>
      <c r="D496" s="6" t="s">
        <v>137</v>
      </c>
      <c r="E496" s="6" t="s">
        <v>84</v>
      </c>
      <c r="F496" s="17"/>
      <c r="G496" s="6" t="s">
        <v>63</v>
      </c>
      <c r="H496" s="54" t="s">
        <v>64</v>
      </c>
      <c r="I496" s="6" t="n">
        <v>2</v>
      </c>
      <c r="J496" s="49" t="n">
        <v>4</v>
      </c>
      <c r="K496" s="15" t="n">
        <v>1637.8</v>
      </c>
      <c r="L496" s="15" t="n">
        <v>1202.6</v>
      </c>
      <c r="M496" s="15" t="n">
        <v>0</v>
      </c>
      <c r="N496" s="6" t="n">
        <v>26</v>
      </c>
      <c r="O496" s="15" t="n">
        <f aca="false">'Раздел 2'!C496</f>
        <v>669891.06</v>
      </c>
      <c r="P496" s="15" t="n">
        <v>0</v>
      </c>
      <c r="Q496" s="15" t="n">
        <v>0</v>
      </c>
      <c r="R496" s="15" t="n">
        <f aca="false">O496</f>
        <v>669891.06</v>
      </c>
      <c r="S496" s="55" t="n">
        <f aca="false">R496/L496</f>
        <v>557.035639447863</v>
      </c>
      <c r="T496" s="56" t="n">
        <v>2953.459</v>
      </c>
      <c r="U496" s="6" t="n">
        <v>2023</v>
      </c>
    </row>
    <row r="497" s="2" customFormat="true" ht="12.75" hidden="false" customHeight="true" outlineLevel="0" collapsed="false">
      <c r="A497" s="6" t="n">
        <f aca="false">1+A496</f>
        <v>13</v>
      </c>
      <c r="B497" s="48" t="s">
        <v>888</v>
      </c>
      <c r="C497" s="6" t="s">
        <v>889</v>
      </c>
      <c r="D497" s="6" t="s">
        <v>72</v>
      </c>
      <c r="E497" s="6" t="n">
        <v>1939</v>
      </c>
      <c r="F497" s="17"/>
      <c r="G497" s="6" t="s">
        <v>63</v>
      </c>
      <c r="H497" s="54" t="s">
        <v>64</v>
      </c>
      <c r="I497" s="6" t="n">
        <v>5</v>
      </c>
      <c r="J497" s="49" t="n">
        <v>1</v>
      </c>
      <c r="K497" s="15" t="n">
        <v>1745</v>
      </c>
      <c r="L497" s="15" t="n">
        <v>1443</v>
      </c>
      <c r="M497" s="15" t="n">
        <v>0</v>
      </c>
      <c r="N497" s="6" t="n">
        <v>28</v>
      </c>
      <c r="O497" s="15" t="n">
        <f aca="false">'Раздел 2'!C497</f>
        <v>845913.47304</v>
      </c>
      <c r="P497" s="15" t="n">
        <v>0</v>
      </c>
      <c r="Q497" s="15" t="n">
        <v>0</v>
      </c>
      <c r="R497" s="59" t="n">
        <f aca="false">O497</f>
        <v>845913.47304</v>
      </c>
      <c r="S497" s="55" t="n">
        <f aca="false">R497/L497</f>
        <v>586.218623035343</v>
      </c>
      <c r="T497" s="56" t="n">
        <v>3337.604</v>
      </c>
      <c r="U497" s="6" t="n">
        <v>2023</v>
      </c>
    </row>
    <row r="498" s="2" customFormat="true" ht="12.75" hidden="false" customHeight="true" outlineLevel="0" collapsed="false">
      <c r="A498" s="6" t="n">
        <f aca="false">1+A497</f>
        <v>14</v>
      </c>
      <c r="B498" s="48" t="s">
        <v>890</v>
      </c>
      <c r="C498" s="6" t="s">
        <v>891</v>
      </c>
      <c r="D498" s="6" t="s">
        <v>137</v>
      </c>
      <c r="E498" s="6" t="n">
        <v>1968</v>
      </c>
      <c r="F498" s="17"/>
      <c r="G498" s="6" t="s">
        <v>63</v>
      </c>
      <c r="H498" s="54" t="s">
        <v>64</v>
      </c>
      <c r="I498" s="6" t="n">
        <v>3</v>
      </c>
      <c r="J498" s="49" t="n">
        <v>3</v>
      </c>
      <c r="K498" s="15" t="n">
        <v>1279.6</v>
      </c>
      <c r="L498" s="15" t="n">
        <v>887.9</v>
      </c>
      <c r="M498" s="15" t="n">
        <v>887.9</v>
      </c>
      <c r="N498" s="6" t="n">
        <v>24</v>
      </c>
      <c r="O498" s="15" t="n">
        <f aca="false">'Раздел 2'!C498</f>
        <v>602081.92</v>
      </c>
      <c r="P498" s="15" t="n">
        <v>0</v>
      </c>
      <c r="Q498" s="15" t="n">
        <v>0</v>
      </c>
      <c r="R498" s="59" t="n">
        <f aca="false">O498</f>
        <v>602081.92</v>
      </c>
      <c r="S498" s="55" t="n">
        <f aca="false">R498/L498</f>
        <v>678.096542403424</v>
      </c>
      <c r="T498" s="56" t="n">
        <v>2953.459</v>
      </c>
      <c r="U498" s="6" t="n">
        <v>2023</v>
      </c>
    </row>
    <row r="499" s="2" customFormat="true" ht="12.75" hidden="false" customHeight="true" outlineLevel="0" collapsed="false">
      <c r="A499" s="6" t="n">
        <f aca="false">1+A498</f>
        <v>15</v>
      </c>
      <c r="B499" s="48" t="s">
        <v>841</v>
      </c>
      <c r="C499" s="6" t="s">
        <v>842</v>
      </c>
      <c r="D499" s="6" t="s">
        <v>72</v>
      </c>
      <c r="E499" s="6" t="n">
        <v>1964</v>
      </c>
      <c r="F499" s="17"/>
      <c r="G499" s="6" t="s">
        <v>63</v>
      </c>
      <c r="H499" s="54" t="s">
        <v>64</v>
      </c>
      <c r="I499" s="6" t="n">
        <v>5</v>
      </c>
      <c r="J499" s="49" t="n">
        <v>1</v>
      </c>
      <c r="K499" s="15" t="n">
        <v>3214.7</v>
      </c>
      <c r="L499" s="15" t="n">
        <v>2962.2</v>
      </c>
      <c r="M499" s="15" t="n">
        <v>2962.2</v>
      </c>
      <c r="N499" s="6" t="n">
        <v>28</v>
      </c>
      <c r="O499" s="15" t="n">
        <f aca="false">'Раздел 2'!C499</f>
        <v>16190790.51</v>
      </c>
      <c r="P499" s="15" t="n">
        <v>0</v>
      </c>
      <c r="Q499" s="15" t="n">
        <v>0</v>
      </c>
      <c r="R499" s="59" t="n">
        <f aca="false">O499</f>
        <v>16190790.51</v>
      </c>
      <c r="S499" s="116" t="n">
        <f aca="false">R499/L499</f>
        <v>5465.79924042941</v>
      </c>
      <c r="T499" s="56" t="n">
        <v>34980.67</v>
      </c>
      <c r="U499" s="6" t="n">
        <v>2023</v>
      </c>
    </row>
    <row r="500" s="36" customFormat="true" ht="12.75" hidden="false" customHeight="true" outlineLevel="0" collapsed="false">
      <c r="A500" s="28" t="s">
        <v>892</v>
      </c>
      <c r="B500" s="28"/>
      <c r="C500" s="73"/>
      <c r="D500" s="73"/>
      <c r="E500" s="30" t="n">
        <v>15</v>
      </c>
      <c r="F500" s="30"/>
      <c r="G500" s="30"/>
      <c r="H500" s="28"/>
      <c r="I500" s="30"/>
      <c r="J500" s="31"/>
      <c r="K500" s="33" t="n">
        <f aca="false">SUM(K485:K499)</f>
        <v>15220.9</v>
      </c>
      <c r="L500" s="33" t="n">
        <f aca="false">SUM(L485:L499)</f>
        <v>11816</v>
      </c>
      <c r="M500" s="33" t="n">
        <f aca="false">SUM(M485:M499)</f>
        <v>5840.3</v>
      </c>
      <c r="N500" s="33" t="n">
        <f aca="false">SUM(N485:N499)</f>
        <v>184</v>
      </c>
      <c r="O500" s="33" t="n">
        <f aca="false">SUM(O485:O499)</f>
        <v>20668050.24304</v>
      </c>
      <c r="P500" s="33" t="n">
        <f aca="false">SUM(P485:P499)</f>
        <v>0</v>
      </c>
      <c r="Q500" s="33" t="n">
        <f aca="false">SUM(Q485:Q499)</f>
        <v>0</v>
      </c>
      <c r="R500" s="33" t="n">
        <f aca="false">SUM(R485:R499)</f>
        <v>20668050.24304</v>
      </c>
      <c r="S500" s="64"/>
      <c r="T500" s="88"/>
      <c r="U500" s="30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</row>
    <row r="501" s="2" customFormat="true" ht="12.75" hidden="false" customHeight="true" outlineLevel="0" collapsed="false">
      <c r="A501" s="6" t="n">
        <v>1</v>
      </c>
      <c r="B501" s="48" t="s">
        <v>841</v>
      </c>
      <c r="C501" s="6" t="s">
        <v>842</v>
      </c>
      <c r="D501" s="6" t="s">
        <v>72</v>
      </c>
      <c r="E501" s="6" t="n">
        <v>1964</v>
      </c>
      <c r="F501" s="17"/>
      <c r="G501" s="6" t="s">
        <v>63</v>
      </c>
      <c r="H501" s="54" t="s">
        <v>64</v>
      </c>
      <c r="I501" s="6" t="n">
        <v>5</v>
      </c>
      <c r="J501" s="49" t="n">
        <v>1</v>
      </c>
      <c r="K501" s="15" t="n">
        <v>3214.7</v>
      </c>
      <c r="L501" s="15" t="n">
        <v>2962.2</v>
      </c>
      <c r="M501" s="15" t="n">
        <v>2962.2</v>
      </c>
      <c r="N501" s="6" t="n">
        <v>28</v>
      </c>
      <c r="O501" s="15" t="n">
        <f aca="false">'Раздел 2'!C501</f>
        <v>1586467.54</v>
      </c>
      <c r="P501" s="15" t="n">
        <v>0</v>
      </c>
      <c r="Q501" s="15" t="n">
        <v>0</v>
      </c>
      <c r="R501" s="59" t="n">
        <f aca="false">O501</f>
        <v>1586467.54</v>
      </c>
      <c r="S501" s="116" t="n">
        <f aca="false">R501/L501</f>
        <v>535.570704206333</v>
      </c>
      <c r="T501" s="56" t="n">
        <v>34980.67</v>
      </c>
      <c r="U501" s="6" t="n">
        <v>2024</v>
      </c>
    </row>
    <row r="502" s="2" customFormat="true" ht="12.75" hidden="false" customHeight="true" outlineLevel="0" collapsed="false">
      <c r="A502" s="6" t="n">
        <f aca="false">A501+1</f>
        <v>2</v>
      </c>
      <c r="B502" s="48" t="s">
        <v>814</v>
      </c>
      <c r="C502" s="6" t="s">
        <v>815</v>
      </c>
      <c r="D502" s="6" t="s">
        <v>62</v>
      </c>
      <c r="E502" s="6" t="n">
        <v>1939</v>
      </c>
      <c r="F502" s="17"/>
      <c r="G502" s="6" t="s">
        <v>63</v>
      </c>
      <c r="H502" s="54" t="s">
        <v>64</v>
      </c>
      <c r="I502" s="6" t="n">
        <v>5</v>
      </c>
      <c r="J502" s="49" t="n">
        <v>1</v>
      </c>
      <c r="K502" s="15" t="n">
        <v>4896.4</v>
      </c>
      <c r="L502" s="15" t="n">
        <v>4706.6</v>
      </c>
      <c r="M502" s="15" t="n">
        <v>1570.7</v>
      </c>
      <c r="N502" s="49" t="n">
        <v>13</v>
      </c>
      <c r="O502" s="15" t="n">
        <f aca="false">'Раздел 2'!C502</f>
        <v>16023334.44</v>
      </c>
      <c r="P502" s="15" t="n">
        <v>0</v>
      </c>
      <c r="Q502" s="15" t="n">
        <v>0</v>
      </c>
      <c r="R502" s="59" t="n">
        <f aca="false">O502</f>
        <v>16023334.44</v>
      </c>
      <c r="S502" s="116" t="n">
        <f aca="false">R502/L502</f>
        <v>3404.4393914928</v>
      </c>
      <c r="T502" s="56" t="n">
        <v>15129.12</v>
      </c>
      <c r="U502" s="6" t="n">
        <v>2024</v>
      </c>
    </row>
    <row r="503" s="2" customFormat="true" ht="12.75" hidden="false" customHeight="true" outlineLevel="0" collapsed="false">
      <c r="A503" s="6" t="n">
        <f aca="false">A502+1</f>
        <v>3</v>
      </c>
      <c r="B503" s="63" t="s">
        <v>893</v>
      </c>
      <c r="C503" s="6" t="s">
        <v>894</v>
      </c>
      <c r="D503" s="6" t="s">
        <v>161</v>
      </c>
      <c r="E503" s="6" t="s">
        <v>731</v>
      </c>
      <c r="F503" s="17"/>
      <c r="G503" s="17" t="s">
        <v>52</v>
      </c>
      <c r="H503" s="54" t="s">
        <v>64</v>
      </c>
      <c r="I503" s="6" t="n">
        <v>3</v>
      </c>
      <c r="J503" s="49" t="n">
        <v>2</v>
      </c>
      <c r="K503" s="15" t="n">
        <v>1178.1</v>
      </c>
      <c r="L503" s="15" t="n">
        <v>841.1</v>
      </c>
      <c r="M503" s="15" t="n">
        <v>427.6</v>
      </c>
      <c r="N503" s="49" t="n">
        <v>10</v>
      </c>
      <c r="O503" s="15" t="n">
        <f aca="false">'Раздел 2'!C503</f>
        <v>1598771</v>
      </c>
      <c r="P503" s="15" t="n">
        <v>0</v>
      </c>
      <c r="Q503" s="15" t="n">
        <v>0</v>
      </c>
      <c r="R503" s="15" t="n">
        <f aca="false">O503</f>
        <v>1598771</v>
      </c>
      <c r="S503" s="55" t="n">
        <f aca="false">R503/L503</f>
        <v>1900.80965402449</v>
      </c>
      <c r="T503" s="56" t="n">
        <v>29534.59</v>
      </c>
      <c r="U503" s="6" t="n">
        <v>2024</v>
      </c>
    </row>
    <row r="504" s="2" customFormat="true" ht="12.75" hidden="false" customHeight="true" outlineLevel="0" collapsed="false">
      <c r="A504" s="6" t="n">
        <f aca="false">A503+1</f>
        <v>4</v>
      </c>
      <c r="B504" s="63" t="s">
        <v>895</v>
      </c>
      <c r="C504" s="6" t="s">
        <v>896</v>
      </c>
      <c r="D504" s="6" t="s">
        <v>161</v>
      </c>
      <c r="E504" s="6" t="s">
        <v>212</v>
      </c>
      <c r="F504" s="17"/>
      <c r="G504" s="17" t="s">
        <v>52</v>
      </c>
      <c r="H504" s="48" t="s">
        <v>69</v>
      </c>
      <c r="I504" s="6" t="n">
        <v>2</v>
      </c>
      <c r="J504" s="49" t="n">
        <v>2</v>
      </c>
      <c r="K504" s="15" t="n">
        <v>535</v>
      </c>
      <c r="L504" s="15" t="n">
        <v>304</v>
      </c>
      <c r="M504" s="15" t="n">
        <v>0</v>
      </c>
      <c r="N504" s="49" t="n">
        <v>12</v>
      </c>
      <c r="O504" s="15" t="n">
        <f aca="false">'Раздел 2'!C504</f>
        <v>277744.88</v>
      </c>
      <c r="P504" s="15" t="n">
        <v>0</v>
      </c>
      <c r="Q504" s="15" t="n">
        <v>0</v>
      </c>
      <c r="R504" s="15" t="n">
        <f aca="false">O504</f>
        <v>277744.88</v>
      </c>
      <c r="S504" s="55" t="n">
        <f aca="false">R504/L504</f>
        <v>913.634473684211</v>
      </c>
      <c r="T504" s="56" t="n">
        <v>40754.38</v>
      </c>
      <c r="U504" s="6" t="n">
        <v>2024</v>
      </c>
    </row>
    <row r="505" s="2" customFormat="true" ht="12.75" hidden="false" customHeight="true" outlineLevel="0" collapsed="false">
      <c r="A505" s="6" t="n">
        <f aca="false">A504+1</f>
        <v>5</v>
      </c>
      <c r="B505" s="63" t="s">
        <v>897</v>
      </c>
      <c r="C505" s="6" t="s">
        <v>898</v>
      </c>
      <c r="D505" s="6" t="s">
        <v>161</v>
      </c>
      <c r="E505" s="6" t="s">
        <v>447</v>
      </c>
      <c r="F505" s="17"/>
      <c r="G505" s="17" t="s">
        <v>52</v>
      </c>
      <c r="H505" s="48" t="s">
        <v>73</v>
      </c>
      <c r="I505" s="6" t="n">
        <v>5</v>
      </c>
      <c r="J505" s="49" t="n">
        <v>2</v>
      </c>
      <c r="K505" s="15" t="n">
        <v>2114.8</v>
      </c>
      <c r="L505" s="15" t="n">
        <v>1352.2</v>
      </c>
      <c r="M505" s="15" t="n">
        <v>0</v>
      </c>
      <c r="N505" s="49" t="n">
        <v>40</v>
      </c>
      <c r="O505" s="15" t="n">
        <f aca="false">'Раздел 2'!C505</f>
        <v>1746040</v>
      </c>
      <c r="P505" s="15" t="n">
        <v>0</v>
      </c>
      <c r="Q505" s="15" t="n">
        <v>0</v>
      </c>
      <c r="R505" s="15" t="n">
        <f aca="false">O505</f>
        <v>1746040</v>
      </c>
      <c r="S505" s="55" t="n">
        <v>22170.72</v>
      </c>
      <c r="T505" s="56" t="n">
        <v>22170.72</v>
      </c>
      <c r="U505" s="6" t="n">
        <v>2024</v>
      </c>
    </row>
    <row r="506" s="2" customFormat="true" ht="12.75" hidden="false" customHeight="true" outlineLevel="0" collapsed="false">
      <c r="A506" s="6" t="n">
        <f aca="false">A505+1</f>
        <v>6</v>
      </c>
      <c r="B506" s="63" t="s">
        <v>899</v>
      </c>
      <c r="C506" s="6" t="s">
        <v>900</v>
      </c>
      <c r="D506" s="6" t="s">
        <v>161</v>
      </c>
      <c r="E506" s="6" t="s">
        <v>555</v>
      </c>
      <c r="F506" s="17"/>
      <c r="G506" s="17" t="s">
        <v>52</v>
      </c>
      <c r="H506" s="54" t="s">
        <v>64</v>
      </c>
      <c r="I506" s="6" t="n">
        <v>2</v>
      </c>
      <c r="J506" s="49" t="n">
        <v>2</v>
      </c>
      <c r="K506" s="15" t="n">
        <v>733</v>
      </c>
      <c r="L506" s="15" t="n">
        <v>486</v>
      </c>
      <c r="M506" s="15" t="n">
        <v>0</v>
      </c>
      <c r="N506" s="49" t="n">
        <v>16</v>
      </c>
      <c r="O506" s="15" t="n">
        <f aca="false">'Раздел 2'!C506</f>
        <v>286047</v>
      </c>
      <c r="P506" s="15" t="n">
        <v>0</v>
      </c>
      <c r="Q506" s="15" t="n">
        <v>0</v>
      </c>
      <c r="R506" s="15" t="n">
        <f aca="false">O506</f>
        <v>286047</v>
      </c>
      <c r="S506" s="55" t="n">
        <f aca="false">R506/L506</f>
        <v>588.574074074074</v>
      </c>
      <c r="T506" s="56" t="n">
        <v>40754.38</v>
      </c>
      <c r="U506" s="6" t="n">
        <v>2024</v>
      </c>
    </row>
    <row r="507" s="2" customFormat="true" ht="12.75" hidden="false" customHeight="true" outlineLevel="0" collapsed="false">
      <c r="A507" s="6" t="n">
        <f aca="false">A506+1</f>
        <v>7</v>
      </c>
      <c r="B507" s="48" t="s">
        <v>901</v>
      </c>
      <c r="C507" s="6" t="s">
        <v>902</v>
      </c>
      <c r="D507" s="6" t="s">
        <v>62</v>
      </c>
      <c r="E507" s="6" t="n">
        <v>1965</v>
      </c>
      <c r="F507" s="17"/>
      <c r="G507" s="6" t="s">
        <v>63</v>
      </c>
      <c r="H507" s="54" t="s">
        <v>64</v>
      </c>
      <c r="I507" s="6" t="n">
        <v>2</v>
      </c>
      <c r="J507" s="49" t="n">
        <v>2</v>
      </c>
      <c r="K507" s="15" t="n">
        <v>368.6</v>
      </c>
      <c r="L507" s="15" t="n">
        <v>356.9</v>
      </c>
      <c r="M507" s="15" t="n">
        <v>0</v>
      </c>
      <c r="N507" s="6" t="n">
        <v>8</v>
      </c>
      <c r="O507" s="15" t="n">
        <f aca="false">'Раздел 2'!C507</f>
        <v>356111.84</v>
      </c>
      <c r="P507" s="15" t="n">
        <v>0</v>
      </c>
      <c r="Q507" s="15" t="n">
        <v>0</v>
      </c>
      <c r="R507" s="59" t="n">
        <f aca="false">O507</f>
        <v>356111.84</v>
      </c>
      <c r="S507" s="55" t="n">
        <f aca="false">R507/L507</f>
        <v>997.791650322219</v>
      </c>
      <c r="T507" s="56" t="n">
        <v>11111.76</v>
      </c>
      <c r="U507" s="6" t="n">
        <v>2024</v>
      </c>
    </row>
    <row r="508" s="2" customFormat="true" ht="12.75" hidden="false" customHeight="true" outlineLevel="0" collapsed="false">
      <c r="A508" s="6" t="n">
        <f aca="false">A507+1</f>
        <v>8</v>
      </c>
      <c r="B508" s="48" t="s">
        <v>831</v>
      </c>
      <c r="C508" s="6" t="s">
        <v>832</v>
      </c>
      <c r="D508" s="6" t="s">
        <v>72</v>
      </c>
      <c r="E508" s="6" t="s">
        <v>731</v>
      </c>
      <c r="F508" s="17"/>
      <c r="G508" s="6" t="s">
        <v>63</v>
      </c>
      <c r="H508" s="54" t="s">
        <v>64</v>
      </c>
      <c r="I508" s="6" t="n">
        <v>2</v>
      </c>
      <c r="J508" s="49" t="n">
        <v>4</v>
      </c>
      <c r="K508" s="15" t="n">
        <v>743.7</v>
      </c>
      <c r="L508" s="15" t="n">
        <v>624</v>
      </c>
      <c r="M508" s="15" t="n">
        <v>0</v>
      </c>
      <c r="N508" s="6" t="n">
        <v>1</v>
      </c>
      <c r="O508" s="15" t="n">
        <f aca="false">'Раздел 2'!C508</f>
        <v>4994463.465606</v>
      </c>
      <c r="P508" s="15" t="n">
        <v>0</v>
      </c>
      <c r="Q508" s="15" t="n">
        <v>0</v>
      </c>
      <c r="R508" s="59" t="n">
        <f aca="false">O508</f>
        <v>4994463.465606</v>
      </c>
      <c r="S508" s="55" t="n">
        <f aca="false">R508/L508</f>
        <v>8003.94786154808</v>
      </c>
      <c r="T508" s="56" t="n">
        <v>40754.38</v>
      </c>
      <c r="U508" s="6" t="n">
        <v>2024</v>
      </c>
    </row>
    <row r="509" s="2" customFormat="true" ht="12.75" hidden="false" customHeight="true" outlineLevel="0" collapsed="false">
      <c r="A509" s="6" t="n">
        <f aca="false">A508+1</f>
        <v>9</v>
      </c>
      <c r="B509" s="48" t="s">
        <v>903</v>
      </c>
      <c r="C509" s="48" t="s">
        <v>904</v>
      </c>
      <c r="D509" s="6" t="s">
        <v>62</v>
      </c>
      <c r="E509" s="6" t="n">
        <v>1965</v>
      </c>
      <c r="F509" s="17"/>
      <c r="G509" s="6" t="s">
        <v>63</v>
      </c>
      <c r="H509" s="54" t="s">
        <v>64</v>
      </c>
      <c r="I509" s="6" t="n">
        <v>2</v>
      </c>
      <c r="J509" s="6" t="n">
        <v>2</v>
      </c>
      <c r="K509" s="15" t="n">
        <v>368.3</v>
      </c>
      <c r="L509" s="15" t="n">
        <v>356.9</v>
      </c>
      <c r="M509" s="15" t="n">
        <v>276.2</v>
      </c>
      <c r="N509" s="6" t="n">
        <v>9</v>
      </c>
      <c r="O509" s="15" t="n">
        <f aca="false">'Раздел 2'!C509</f>
        <v>2361427.63</v>
      </c>
      <c r="P509" s="15" t="n">
        <v>0</v>
      </c>
      <c r="Q509" s="15" t="n">
        <v>0</v>
      </c>
      <c r="R509" s="59" t="n">
        <f aca="false">O509</f>
        <v>2361427.63</v>
      </c>
      <c r="S509" s="55" t="n">
        <f aca="false">R509/L509</f>
        <v>6616.49658167554</v>
      </c>
      <c r="T509" s="56" t="n">
        <v>40754.38</v>
      </c>
      <c r="U509" s="6" t="n">
        <v>2024</v>
      </c>
    </row>
    <row r="510" s="2" customFormat="true" ht="12.75" hidden="false" customHeight="true" outlineLevel="0" collapsed="false">
      <c r="A510" s="6" t="n">
        <f aca="false">A509+1</f>
        <v>10</v>
      </c>
      <c r="B510" s="48" t="s">
        <v>905</v>
      </c>
      <c r="C510" s="48" t="s">
        <v>906</v>
      </c>
      <c r="D510" s="6" t="s">
        <v>98</v>
      </c>
      <c r="E510" s="6" t="n">
        <v>1939</v>
      </c>
      <c r="F510" s="17"/>
      <c r="G510" s="6" t="s">
        <v>63</v>
      </c>
      <c r="H510" s="48" t="s">
        <v>471</v>
      </c>
      <c r="I510" s="6" t="n">
        <v>2</v>
      </c>
      <c r="J510" s="6" t="n">
        <v>3</v>
      </c>
      <c r="K510" s="15" t="n">
        <v>510.9</v>
      </c>
      <c r="L510" s="15" t="n">
        <v>483.9</v>
      </c>
      <c r="M510" s="6" t="n">
        <v>391.9</v>
      </c>
      <c r="N510" s="6" t="n">
        <v>6</v>
      </c>
      <c r="O510" s="15" t="n">
        <f aca="false">'Раздел 2'!C510</f>
        <v>481613.94</v>
      </c>
      <c r="P510" s="15" t="n">
        <v>0</v>
      </c>
      <c r="Q510" s="15" t="n">
        <v>0</v>
      </c>
      <c r="R510" s="59" t="n">
        <f aca="false">O510</f>
        <v>481613.94</v>
      </c>
      <c r="S510" s="55" t="n">
        <f aca="false">R510/L510</f>
        <v>995.275759454433</v>
      </c>
      <c r="T510" s="56" t="n">
        <v>11111.76</v>
      </c>
      <c r="U510" s="6" t="n">
        <v>2024</v>
      </c>
    </row>
    <row r="511" s="36" customFormat="true" ht="12.75" hidden="false" customHeight="true" outlineLevel="0" collapsed="false">
      <c r="A511" s="28" t="s">
        <v>907</v>
      </c>
      <c r="B511" s="28"/>
      <c r="C511" s="73"/>
      <c r="D511" s="73"/>
      <c r="E511" s="30" t="n">
        <v>10</v>
      </c>
      <c r="F511" s="30"/>
      <c r="G511" s="30"/>
      <c r="H511" s="28"/>
      <c r="I511" s="30"/>
      <c r="J511" s="31"/>
      <c r="K511" s="33" t="n">
        <f aca="false">SUM(K501:K510)</f>
        <v>14663.5</v>
      </c>
      <c r="L511" s="33" t="n">
        <f aca="false">SUM(L501:L510)</f>
        <v>12473.8</v>
      </c>
      <c r="M511" s="33" t="n">
        <f aca="false">SUM(M501:M510)</f>
        <v>5628.6</v>
      </c>
      <c r="N511" s="33" t="n">
        <f aca="false">SUM(N501:N510)</f>
        <v>143</v>
      </c>
      <c r="O511" s="33" t="n">
        <f aca="false">SUM(O501:O510)</f>
        <v>29712021.735606</v>
      </c>
      <c r="P511" s="33" t="n">
        <f aca="false">SUM(P501:P510)</f>
        <v>0</v>
      </c>
      <c r="Q511" s="33" t="n">
        <f aca="false">SUM(Q501:Q510)</f>
        <v>0</v>
      </c>
      <c r="R511" s="33" t="n">
        <f aca="false">SUM(R501:R510)</f>
        <v>29712021.735606</v>
      </c>
      <c r="S511" s="64"/>
      <c r="T511" s="88"/>
      <c r="U511" s="30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</row>
    <row r="512" s="86" customFormat="true" ht="13.35" hidden="false" customHeight="true" outlineLevel="0" collapsed="false">
      <c r="A512" s="21" t="s">
        <v>908</v>
      </c>
      <c r="B512" s="21"/>
      <c r="C512" s="109"/>
      <c r="D512" s="109"/>
      <c r="E512" s="90" t="n">
        <f aca="false">E511+E500+E484</f>
        <v>51</v>
      </c>
      <c r="F512" s="90"/>
      <c r="G512" s="90"/>
      <c r="H512" s="90"/>
      <c r="I512" s="90"/>
      <c r="J512" s="90"/>
      <c r="K512" s="91" t="n">
        <f aca="false">K511+K500+K484</f>
        <v>55171.5</v>
      </c>
      <c r="L512" s="91" t="n">
        <f aca="false">L511+L500+L484</f>
        <v>45658.39</v>
      </c>
      <c r="M512" s="90" t="n">
        <f aca="false">M511+M500+M484</f>
        <v>25565.6</v>
      </c>
      <c r="N512" s="90" t="n">
        <f aca="false">N511+N500+N484</f>
        <v>642</v>
      </c>
      <c r="O512" s="91" t="n">
        <f aca="false">O484+O500+O511</f>
        <v>77408733.017386</v>
      </c>
      <c r="P512" s="90"/>
      <c r="Q512" s="90"/>
      <c r="R512" s="91" t="n">
        <f aca="false">R511+R500+R484</f>
        <v>77408733.017386</v>
      </c>
      <c r="S512" s="25"/>
      <c r="T512" s="85"/>
      <c r="U512" s="23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  <c r="BD512" s="57"/>
      <c r="BE512" s="57"/>
      <c r="BF512" s="57"/>
      <c r="BG512" s="57"/>
      <c r="BH512" s="57"/>
      <c r="BI512" s="57"/>
      <c r="BJ512" s="57"/>
      <c r="BK512" s="57"/>
      <c r="BL512" s="57"/>
      <c r="BM512" s="57"/>
      <c r="BN512" s="57"/>
      <c r="BO512" s="57"/>
      <c r="BP512" s="57"/>
      <c r="BQ512" s="57"/>
      <c r="BR512" s="57"/>
      <c r="BS512" s="57"/>
      <c r="BT512" s="57"/>
      <c r="BU512" s="57"/>
      <c r="BV512" s="57"/>
      <c r="BW512" s="57"/>
      <c r="BX512" s="57"/>
      <c r="BY512" s="57"/>
      <c r="BZ512" s="57"/>
      <c r="CA512" s="57"/>
      <c r="CB512" s="57"/>
      <c r="CC512" s="57"/>
      <c r="CD512" s="57"/>
      <c r="CE512" s="57"/>
      <c r="CF512" s="57"/>
      <c r="CG512" s="57"/>
    </row>
    <row r="513" s="2" customFormat="true" ht="13.35" hidden="false" customHeight="true" outlineLevel="0" collapsed="false">
      <c r="A513" s="6"/>
      <c r="B513" s="46" t="s">
        <v>909</v>
      </c>
      <c r="C513" s="6"/>
      <c r="D513" s="6"/>
      <c r="E513" s="47"/>
      <c r="F513" s="17"/>
      <c r="G513" s="6"/>
      <c r="H513" s="48"/>
      <c r="I513" s="6"/>
      <c r="J513" s="49"/>
      <c r="K513" s="15"/>
      <c r="L513" s="15"/>
      <c r="M513" s="6"/>
      <c r="N513" s="49"/>
      <c r="O513" s="15"/>
      <c r="P513" s="15"/>
      <c r="Q513" s="15"/>
      <c r="R513" s="50"/>
      <c r="S513" s="55"/>
      <c r="T513" s="87"/>
      <c r="U513" s="6"/>
    </row>
    <row r="514" s="2" customFormat="true" ht="12.75" hidden="false" customHeight="true" outlineLevel="0" collapsed="false">
      <c r="A514" s="6" t="n">
        <v>1</v>
      </c>
      <c r="B514" s="48" t="s">
        <v>910</v>
      </c>
      <c r="C514" s="6" t="s">
        <v>911</v>
      </c>
      <c r="D514" s="6" t="s">
        <v>315</v>
      </c>
      <c r="E514" s="6" t="s">
        <v>131</v>
      </c>
      <c r="F514" s="17"/>
      <c r="G514" s="6" t="s">
        <v>63</v>
      </c>
      <c r="H514" s="48" t="s">
        <v>73</v>
      </c>
      <c r="I514" s="6" t="n">
        <v>4</v>
      </c>
      <c r="J514" s="49" t="n">
        <v>2</v>
      </c>
      <c r="K514" s="15" t="n">
        <v>1298</v>
      </c>
      <c r="L514" s="15" t="n">
        <v>1294.3</v>
      </c>
      <c r="M514" s="6" t="n">
        <v>1206.9</v>
      </c>
      <c r="N514" s="6" t="n">
        <v>32</v>
      </c>
      <c r="O514" s="15" t="n">
        <f aca="false">'Раздел 2'!C514</f>
        <v>358722.56</v>
      </c>
      <c r="P514" s="15" t="n">
        <v>0</v>
      </c>
      <c r="Q514" s="15" t="n">
        <v>0</v>
      </c>
      <c r="R514" s="15" t="n">
        <f aca="false">O514</f>
        <v>358722.56</v>
      </c>
      <c r="S514" s="55" t="n">
        <f aca="false">R514/L514</f>
        <v>277.155651703624</v>
      </c>
      <c r="T514" s="56" t="n">
        <v>3000.12</v>
      </c>
      <c r="U514" s="6" t="n">
        <v>2022</v>
      </c>
    </row>
    <row r="515" s="2" customFormat="true" ht="12.75" hidden="false" customHeight="true" outlineLevel="0" collapsed="false">
      <c r="A515" s="6" t="n">
        <v>2</v>
      </c>
      <c r="B515" s="48" t="s">
        <v>912</v>
      </c>
      <c r="C515" s="6" t="s">
        <v>913</v>
      </c>
      <c r="D515" s="6" t="s">
        <v>149</v>
      </c>
      <c r="E515" s="6" t="n">
        <v>1962</v>
      </c>
      <c r="F515" s="17"/>
      <c r="G515" s="6" t="s">
        <v>63</v>
      </c>
      <c r="H515" s="48" t="s">
        <v>73</v>
      </c>
      <c r="I515" s="6" t="n">
        <v>3</v>
      </c>
      <c r="J515" s="49" t="n">
        <v>2</v>
      </c>
      <c r="K515" s="15" t="n">
        <v>1199.9</v>
      </c>
      <c r="L515" s="15" t="n">
        <v>1071.7</v>
      </c>
      <c r="M515" s="6" t="n">
        <v>806.3</v>
      </c>
      <c r="N515" s="6" t="n">
        <v>8</v>
      </c>
      <c r="O515" s="15" t="n">
        <f aca="false">'Раздел 2'!C515</f>
        <v>116776.8</v>
      </c>
      <c r="P515" s="15" t="n">
        <v>0</v>
      </c>
      <c r="Q515" s="15" t="n">
        <v>0</v>
      </c>
      <c r="R515" s="15" t="n">
        <f aca="false">O515</f>
        <v>116776.8</v>
      </c>
      <c r="S515" s="55" t="n">
        <f aca="false">R515/L515</f>
        <v>108.964075767472</v>
      </c>
      <c r="T515" s="56" t="n">
        <v>2953.459</v>
      </c>
      <c r="U515" s="6" t="n">
        <v>2022</v>
      </c>
    </row>
    <row r="516" s="36" customFormat="true" ht="12.75" hidden="false" customHeight="true" outlineLevel="0" collapsed="false">
      <c r="A516" s="28" t="s">
        <v>914</v>
      </c>
      <c r="B516" s="28"/>
      <c r="C516" s="73"/>
      <c r="D516" s="73"/>
      <c r="E516" s="30" t="n">
        <v>2</v>
      </c>
      <c r="F516" s="30"/>
      <c r="G516" s="30"/>
      <c r="H516" s="28"/>
      <c r="I516" s="30"/>
      <c r="J516" s="31"/>
      <c r="K516" s="33" t="n">
        <f aca="false">SUM(K514:K515)</f>
        <v>2497.9</v>
      </c>
      <c r="L516" s="33" t="n">
        <f aca="false">SUM(L514:L515)</f>
        <v>2366</v>
      </c>
      <c r="M516" s="33" t="n">
        <f aca="false">SUM(M514:M515)</f>
        <v>2013.2</v>
      </c>
      <c r="N516" s="33" t="n">
        <f aca="false">SUM(N514:N515)</f>
        <v>40</v>
      </c>
      <c r="O516" s="33" t="n">
        <f aca="false">SUM(O514:O515)</f>
        <v>475499.36</v>
      </c>
      <c r="P516" s="33" t="n">
        <f aca="false">SUM(P514:P515)</f>
        <v>0</v>
      </c>
      <c r="Q516" s="33" t="n">
        <f aca="false">SUM(Q514:Q515)</f>
        <v>0</v>
      </c>
      <c r="R516" s="33" t="n">
        <f aca="false">SUM(R514:R515)</f>
        <v>475499.36</v>
      </c>
      <c r="S516" s="64"/>
      <c r="T516" s="65"/>
      <c r="U516" s="30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</row>
    <row r="517" s="2" customFormat="true" ht="12.75" hidden="false" customHeight="true" outlineLevel="0" collapsed="false">
      <c r="A517" s="6" t="n">
        <v>1</v>
      </c>
      <c r="B517" s="48" t="s">
        <v>915</v>
      </c>
      <c r="C517" s="6" t="s">
        <v>916</v>
      </c>
      <c r="D517" s="6" t="s">
        <v>315</v>
      </c>
      <c r="E517" s="6" t="s">
        <v>131</v>
      </c>
      <c r="F517" s="17"/>
      <c r="G517" s="6" t="s">
        <v>63</v>
      </c>
      <c r="H517" s="48" t="s">
        <v>73</v>
      </c>
      <c r="I517" s="6" t="n">
        <v>4</v>
      </c>
      <c r="J517" s="6" t="n">
        <v>2</v>
      </c>
      <c r="K517" s="15" t="n">
        <v>1290</v>
      </c>
      <c r="L517" s="15" t="n">
        <v>1188</v>
      </c>
      <c r="M517" s="15" t="n">
        <v>1155.6</v>
      </c>
      <c r="N517" s="6" t="n">
        <v>34</v>
      </c>
      <c r="O517" s="15" t="n">
        <f aca="false">'Раздел 2'!C517</f>
        <v>5674724.93</v>
      </c>
      <c r="P517" s="15" t="n">
        <v>0</v>
      </c>
      <c r="Q517" s="15" t="n">
        <v>0</v>
      </c>
      <c r="R517" s="15" t="n">
        <f aca="false">O517</f>
        <v>5674724.93</v>
      </c>
      <c r="S517" s="55" t="n">
        <f aca="false">R517/L517</f>
        <v>4776.70448653199</v>
      </c>
      <c r="T517" s="56" t="n">
        <v>22170.72</v>
      </c>
      <c r="U517" s="6" t="n">
        <v>2023</v>
      </c>
    </row>
    <row r="518" s="2" customFormat="true" ht="12.75" hidden="false" customHeight="true" outlineLevel="0" collapsed="false">
      <c r="A518" s="6" t="n">
        <v>2</v>
      </c>
      <c r="B518" s="48" t="s">
        <v>917</v>
      </c>
      <c r="C518" s="6" t="s">
        <v>918</v>
      </c>
      <c r="D518" s="6" t="s">
        <v>306</v>
      </c>
      <c r="E518" s="6" t="n">
        <v>1991</v>
      </c>
      <c r="F518" s="17"/>
      <c r="G518" s="6" t="s">
        <v>63</v>
      </c>
      <c r="H518" s="48" t="s">
        <v>73</v>
      </c>
      <c r="I518" s="6" t="n">
        <v>5</v>
      </c>
      <c r="J518" s="6" t="n">
        <v>4</v>
      </c>
      <c r="K518" s="15" t="n">
        <v>3294</v>
      </c>
      <c r="L518" s="15" t="n">
        <v>3067.6</v>
      </c>
      <c r="M518" s="15" t="n">
        <v>0</v>
      </c>
      <c r="N518" s="6" t="n">
        <v>62</v>
      </c>
      <c r="O518" s="15" t="n">
        <f aca="false">'Раздел 2'!C518</f>
        <v>3782278.01</v>
      </c>
      <c r="P518" s="15" t="n">
        <v>0</v>
      </c>
      <c r="Q518" s="15" t="n">
        <v>0</v>
      </c>
      <c r="R518" s="15" t="n">
        <f aca="false">O518</f>
        <v>3782278.01</v>
      </c>
      <c r="S518" s="55" t="n">
        <f aca="false">R518/L518</f>
        <v>1232.9762713522</v>
      </c>
      <c r="T518" s="56" t="n">
        <v>14531.34</v>
      </c>
      <c r="U518" s="6" t="n">
        <v>2023</v>
      </c>
    </row>
    <row r="519" s="2" customFormat="true" ht="12.75" hidden="false" customHeight="true" outlineLevel="0" collapsed="false">
      <c r="A519" s="6" t="n">
        <v>3</v>
      </c>
      <c r="B519" s="48" t="s">
        <v>919</v>
      </c>
      <c r="C519" s="6" t="s">
        <v>920</v>
      </c>
      <c r="D519" s="6" t="s">
        <v>921</v>
      </c>
      <c r="E519" s="6" t="n">
        <v>1974</v>
      </c>
      <c r="F519" s="17"/>
      <c r="G519" s="6" t="s">
        <v>63</v>
      </c>
      <c r="H519" s="54" t="s">
        <v>64</v>
      </c>
      <c r="I519" s="6" t="n">
        <v>5</v>
      </c>
      <c r="J519" s="6" t="n">
        <v>4</v>
      </c>
      <c r="K519" s="15" t="n">
        <v>4259.2</v>
      </c>
      <c r="L519" s="15" t="n">
        <v>3962</v>
      </c>
      <c r="M519" s="15" t="n">
        <v>0</v>
      </c>
      <c r="N519" s="6" t="n">
        <v>57</v>
      </c>
      <c r="O519" s="15" t="n">
        <f aca="false">'Раздел 2'!C519</f>
        <v>554063.15</v>
      </c>
      <c r="P519" s="15" t="n">
        <v>0</v>
      </c>
      <c r="Q519" s="15" t="n">
        <v>0</v>
      </c>
      <c r="R519" s="15" t="n">
        <f aca="false">O519</f>
        <v>554063.15</v>
      </c>
      <c r="S519" s="55" t="n">
        <f aca="false">R519/L519</f>
        <v>139.844308430086</v>
      </c>
      <c r="T519" s="55" t="n">
        <v>24365.36</v>
      </c>
      <c r="U519" s="6" t="n">
        <v>2023</v>
      </c>
    </row>
    <row r="520" s="2" customFormat="true" ht="12.75" hidden="false" customHeight="true" outlineLevel="0" collapsed="false">
      <c r="A520" s="6" t="n">
        <v>4</v>
      </c>
      <c r="B520" s="48" t="s">
        <v>910</v>
      </c>
      <c r="C520" s="6" t="s">
        <v>911</v>
      </c>
      <c r="D520" s="6" t="s">
        <v>315</v>
      </c>
      <c r="E520" s="6" t="s">
        <v>131</v>
      </c>
      <c r="F520" s="17"/>
      <c r="G520" s="6" t="s">
        <v>63</v>
      </c>
      <c r="H520" s="48" t="s">
        <v>73</v>
      </c>
      <c r="I520" s="6" t="n">
        <v>4</v>
      </c>
      <c r="J520" s="49" t="n">
        <v>2</v>
      </c>
      <c r="K520" s="15" t="n">
        <v>1298</v>
      </c>
      <c r="L520" s="15" t="n">
        <v>1294.3</v>
      </c>
      <c r="M520" s="6" t="n">
        <v>1206.9</v>
      </c>
      <c r="N520" s="6" t="n">
        <v>32</v>
      </c>
      <c r="O520" s="15" t="n">
        <f aca="false">'Раздел 2'!C520</f>
        <v>6319026.93</v>
      </c>
      <c r="P520" s="15" t="n">
        <v>0</v>
      </c>
      <c r="Q520" s="15" t="n">
        <v>0</v>
      </c>
      <c r="R520" s="15" t="n">
        <f aca="false">O520</f>
        <v>6319026.93</v>
      </c>
      <c r="S520" s="55" t="n">
        <f aca="false">R520/L520</f>
        <v>4882.19650003863</v>
      </c>
      <c r="T520" s="55" t="n">
        <v>30001.2</v>
      </c>
      <c r="U520" s="6" t="n">
        <v>2023</v>
      </c>
    </row>
    <row r="521" s="36" customFormat="true" ht="12.75" hidden="false" customHeight="true" outlineLevel="0" collapsed="false">
      <c r="A521" s="28" t="s">
        <v>922</v>
      </c>
      <c r="B521" s="28"/>
      <c r="C521" s="73"/>
      <c r="D521" s="73"/>
      <c r="E521" s="117" t="n">
        <v>4</v>
      </c>
      <c r="F521" s="30"/>
      <c r="G521" s="30"/>
      <c r="H521" s="28"/>
      <c r="I521" s="30"/>
      <c r="J521" s="31"/>
      <c r="K521" s="33" t="n">
        <f aca="false">SUM(K517:K520)</f>
        <v>10141.2</v>
      </c>
      <c r="L521" s="33" t="n">
        <f aca="false">SUM(L517:L520)</f>
        <v>9511.9</v>
      </c>
      <c r="M521" s="33" t="n">
        <f aca="false">SUM(M517:M520)</f>
        <v>2362.5</v>
      </c>
      <c r="N521" s="33" t="n">
        <f aca="false">SUM(N517:N520)</f>
        <v>185</v>
      </c>
      <c r="O521" s="33" t="n">
        <f aca="false">SUM(O517:O520)</f>
        <v>16330093.02</v>
      </c>
      <c r="P521" s="33" t="n">
        <f aca="false">SUM(P517:P520)</f>
        <v>0</v>
      </c>
      <c r="Q521" s="33" t="n">
        <f aca="false">SUM(Q517:Q520)</f>
        <v>0</v>
      </c>
      <c r="R521" s="33" t="n">
        <f aca="false">SUM(R517:R520)</f>
        <v>16330093.02</v>
      </c>
      <c r="S521" s="64"/>
      <c r="T521" s="97"/>
      <c r="U521" s="30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</row>
    <row r="522" s="2" customFormat="true" ht="12.75" hidden="false" customHeight="true" outlineLevel="0" collapsed="false">
      <c r="A522" s="6" t="n">
        <v>1</v>
      </c>
      <c r="B522" s="48" t="s">
        <v>923</v>
      </c>
      <c r="C522" s="6" t="s">
        <v>924</v>
      </c>
      <c r="D522" s="6" t="s">
        <v>149</v>
      </c>
      <c r="E522" s="6" t="s">
        <v>249</v>
      </c>
      <c r="F522" s="17"/>
      <c r="G522" s="6" t="s">
        <v>63</v>
      </c>
      <c r="H522" s="48" t="s">
        <v>646</v>
      </c>
      <c r="I522" s="6" t="n">
        <v>2</v>
      </c>
      <c r="J522" s="6" t="n">
        <v>1</v>
      </c>
      <c r="K522" s="15" t="n">
        <v>449.4</v>
      </c>
      <c r="L522" s="15" t="n">
        <v>325.2</v>
      </c>
      <c r="M522" s="15" t="n">
        <v>292.7</v>
      </c>
      <c r="N522" s="6" t="n">
        <v>8</v>
      </c>
      <c r="O522" s="15" t="n">
        <f aca="false">'Раздел 2'!C522</f>
        <v>31907.64</v>
      </c>
      <c r="P522" s="15" t="n">
        <v>0</v>
      </c>
      <c r="Q522" s="15" t="n">
        <v>0</v>
      </c>
      <c r="R522" s="15" t="n">
        <f aca="false">O522</f>
        <v>31907.64</v>
      </c>
      <c r="S522" s="55" t="n">
        <f aca="false">R522/L522</f>
        <v>98.1169741697417</v>
      </c>
      <c r="T522" s="55" t="n">
        <v>3235.856</v>
      </c>
      <c r="U522" s="6" t="n">
        <v>2024</v>
      </c>
    </row>
    <row r="523" s="2" customFormat="true" ht="12.75" hidden="false" customHeight="true" outlineLevel="0" collapsed="false">
      <c r="A523" s="6" t="n">
        <v>2</v>
      </c>
      <c r="B523" s="48" t="s">
        <v>910</v>
      </c>
      <c r="C523" s="6" t="s">
        <v>911</v>
      </c>
      <c r="D523" s="6" t="s">
        <v>315</v>
      </c>
      <c r="E523" s="6" t="s">
        <v>131</v>
      </c>
      <c r="F523" s="17"/>
      <c r="G523" s="6" t="s">
        <v>63</v>
      </c>
      <c r="H523" s="48" t="s">
        <v>73</v>
      </c>
      <c r="I523" s="6" t="n">
        <v>4</v>
      </c>
      <c r="J523" s="49" t="n">
        <v>2</v>
      </c>
      <c r="K523" s="15" t="n">
        <v>1298</v>
      </c>
      <c r="L523" s="15" t="n">
        <v>1294.3</v>
      </c>
      <c r="M523" s="6" t="n">
        <v>1206.9</v>
      </c>
      <c r="N523" s="6" t="n">
        <v>32</v>
      </c>
      <c r="O523" s="15" t="n">
        <f aca="false">'Раздел 2'!C523</f>
        <v>8166323.91</v>
      </c>
      <c r="P523" s="15" t="n">
        <v>0</v>
      </c>
      <c r="Q523" s="15" t="n">
        <v>0</v>
      </c>
      <c r="R523" s="15" t="n">
        <f aca="false">O523</f>
        <v>8166323.91</v>
      </c>
      <c r="S523" s="55" t="n">
        <f aca="false">R523/L523</f>
        <v>6309.45214401607</v>
      </c>
      <c r="T523" s="55" t="n">
        <v>30001.2</v>
      </c>
      <c r="U523" s="6" t="n">
        <v>2024</v>
      </c>
    </row>
    <row r="524" s="2" customFormat="true" ht="12.75" hidden="false" customHeight="true" outlineLevel="0" collapsed="false">
      <c r="A524" s="6" t="n">
        <v>3</v>
      </c>
      <c r="B524" s="48" t="s">
        <v>919</v>
      </c>
      <c r="C524" s="6" t="s">
        <v>920</v>
      </c>
      <c r="D524" s="6" t="s">
        <v>921</v>
      </c>
      <c r="E524" s="6" t="n">
        <v>1974</v>
      </c>
      <c r="F524" s="17"/>
      <c r="G524" s="6" t="s">
        <v>63</v>
      </c>
      <c r="H524" s="54" t="s">
        <v>64</v>
      </c>
      <c r="I524" s="6" t="n">
        <v>5</v>
      </c>
      <c r="J524" s="6" t="n">
        <v>4</v>
      </c>
      <c r="K524" s="15" t="n">
        <v>4259.2</v>
      </c>
      <c r="L524" s="15" t="n">
        <v>3962</v>
      </c>
      <c r="M524" s="15" t="n">
        <v>0</v>
      </c>
      <c r="N524" s="6" t="n">
        <v>57</v>
      </c>
      <c r="O524" s="15" t="n">
        <f aca="false">'Раздел 2'!C524</f>
        <v>15311079.57</v>
      </c>
      <c r="P524" s="15" t="n">
        <v>0</v>
      </c>
      <c r="Q524" s="15" t="n">
        <v>0</v>
      </c>
      <c r="R524" s="15" t="n">
        <f aca="false">O524</f>
        <v>15311079.57</v>
      </c>
      <c r="S524" s="55" t="n">
        <f aca="false">R524/L524</f>
        <v>3864.48247602221</v>
      </c>
      <c r="T524" s="55" t="n">
        <v>24365.36</v>
      </c>
      <c r="U524" s="6" t="n">
        <v>2024</v>
      </c>
    </row>
    <row r="525" s="2" customFormat="true" ht="12.75" hidden="false" customHeight="true" outlineLevel="0" collapsed="false">
      <c r="A525" s="6" t="n">
        <v>4</v>
      </c>
      <c r="B525" s="48" t="s">
        <v>915</v>
      </c>
      <c r="C525" s="6" t="s">
        <v>916</v>
      </c>
      <c r="D525" s="6" t="s">
        <v>315</v>
      </c>
      <c r="E525" s="6" t="s">
        <v>131</v>
      </c>
      <c r="F525" s="17"/>
      <c r="G525" s="6" t="s">
        <v>63</v>
      </c>
      <c r="H525" s="48" t="s">
        <v>73</v>
      </c>
      <c r="I525" s="6" t="n">
        <v>4</v>
      </c>
      <c r="J525" s="6" t="n">
        <v>2</v>
      </c>
      <c r="K525" s="15" t="n">
        <v>1290</v>
      </c>
      <c r="L525" s="15" t="n">
        <v>1188</v>
      </c>
      <c r="M525" s="15" t="n">
        <v>1155.6</v>
      </c>
      <c r="N525" s="6" t="n">
        <v>34</v>
      </c>
      <c r="O525" s="15" t="n">
        <f aca="false">'Раздел 2'!C525</f>
        <v>10001256.33</v>
      </c>
      <c r="P525" s="15" t="n">
        <v>0</v>
      </c>
      <c r="Q525" s="15" t="n">
        <v>0</v>
      </c>
      <c r="R525" s="15" t="n">
        <f aca="false">O525</f>
        <v>10001256.33</v>
      </c>
      <c r="S525" s="55" t="n">
        <f aca="false">R525/L525</f>
        <v>8418.56593434343</v>
      </c>
      <c r="T525" s="56" t="n">
        <v>22170.72</v>
      </c>
      <c r="U525" s="6" t="n">
        <v>2024</v>
      </c>
    </row>
    <row r="526" s="2" customFormat="true" ht="12.75" hidden="false" customHeight="true" outlineLevel="0" collapsed="false">
      <c r="A526" s="6" t="n">
        <v>5</v>
      </c>
      <c r="B526" s="48" t="s">
        <v>925</v>
      </c>
      <c r="C526" s="6" t="s">
        <v>926</v>
      </c>
      <c r="D526" s="6" t="s">
        <v>927</v>
      </c>
      <c r="E526" s="6" t="n">
        <v>1968</v>
      </c>
      <c r="F526" s="17"/>
      <c r="G526" s="6" t="s">
        <v>63</v>
      </c>
      <c r="H526" s="48" t="s">
        <v>73</v>
      </c>
      <c r="I526" s="6" t="n">
        <v>5</v>
      </c>
      <c r="J526" s="6" t="n">
        <v>4</v>
      </c>
      <c r="K526" s="15" t="n">
        <v>2542.2</v>
      </c>
      <c r="L526" s="15" t="n">
        <v>2179</v>
      </c>
      <c r="M526" s="15" t="n">
        <v>0</v>
      </c>
      <c r="N526" s="6" t="n">
        <v>59</v>
      </c>
      <c r="O526" s="15" t="n">
        <f aca="false">'Раздел 2'!C526</f>
        <v>260690.99</v>
      </c>
      <c r="P526" s="15" t="n">
        <v>0</v>
      </c>
      <c r="Q526" s="15" t="n">
        <v>0</v>
      </c>
      <c r="R526" s="15" t="n">
        <f aca="false">O526</f>
        <v>260690.99</v>
      </c>
      <c r="S526" s="55" t="n">
        <f aca="false">R526/L526</f>
        <v>119.637902707664</v>
      </c>
      <c r="T526" s="56" t="n">
        <v>11214.8064808743</v>
      </c>
      <c r="U526" s="6" t="n">
        <v>2024</v>
      </c>
    </row>
    <row r="527" s="2" customFormat="true" ht="12.75" hidden="false" customHeight="true" outlineLevel="0" collapsed="false">
      <c r="A527" s="6" t="n">
        <v>6</v>
      </c>
      <c r="B527" s="48" t="s">
        <v>928</v>
      </c>
      <c r="C527" s="6" t="s">
        <v>929</v>
      </c>
      <c r="D527" s="6" t="s">
        <v>568</v>
      </c>
      <c r="E527" s="6" t="n">
        <v>1972</v>
      </c>
      <c r="F527" s="17"/>
      <c r="G527" s="6" t="s">
        <v>63</v>
      </c>
      <c r="H527" s="54" t="s">
        <v>64</v>
      </c>
      <c r="I527" s="6" t="n">
        <v>5</v>
      </c>
      <c r="J527" s="6" t="n">
        <v>4</v>
      </c>
      <c r="K527" s="15" t="n">
        <v>3365.3</v>
      </c>
      <c r="L527" s="15" t="n">
        <v>3115.6</v>
      </c>
      <c r="M527" s="15" t="n">
        <v>0</v>
      </c>
      <c r="N527" s="6" t="n">
        <v>70</v>
      </c>
      <c r="O527" s="15" t="n">
        <f aca="false">'Раздел 2'!C527</f>
        <v>181231.15</v>
      </c>
      <c r="P527" s="15" t="n">
        <v>0</v>
      </c>
      <c r="Q527" s="15" t="n">
        <v>0</v>
      </c>
      <c r="R527" s="15" t="n">
        <f aca="false">O527</f>
        <v>181231.15</v>
      </c>
      <c r="S527" s="55" t="n">
        <f aca="false">R527/L527</f>
        <v>58.1689401720375</v>
      </c>
      <c r="T527" s="56" t="n">
        <v>14845.8768979964</v>
      </c>
      <c r="U527" s="6" t="n">
        <v>2024</v>
      </c>
    </row>
    <row r="528" s="36" customFormat="true" ht="12.75" hidden="false" customHeight="true" outlineLevel="0" collapsed="false">
      <c r="A528" s="28" t="s">
        <v>930</v>
      </c>
      <c r="B528" s="28"/>
      <c r="C528" s="28"/>
      <c r="D528" s="28"/>
      <c r="E528" s="30" t="n">
        <v>6</v>
      </c>
      <c r="F528" s="30"/>
      <c r="G528" s="30"/>
      <c r="H528" s="28"/>
      <c r="I528" s="30"/>
      <c r="J528" s="31"/>
      <c r="K528" s="33" t="n">
        <f aca="false">SUM(K522:K527)</f>
        <v>13204.1</v>
      </c>
      <c r="L528" s="33" t="n">
        <f aca="false">SUM(L522:L527)</f>
        <v>12064.1</v>
      </c>
      <c r="M528" s="33" t="n">
        <f aca="false">SUM(M522:M527)</f>
        <v>2655.2</v>
      </c>
      <c r="N528" s="33" t="n">
        <f aca="false">SUM(N522:N527)</f>
        <v>260</v>
      </c>
      <c r="O528" s="33" t="n">
        <f aca="false">SUM(O522:O527)</f>
        <v>33952489.59</v>
      </c>
      <c r="P528" s="33" t="n">
        <f aca="false">SUM(P522:P527)</f>
        <v>0</v>
      </c>
      <c r="Q528" s="33" t="n">
        <f aca="false">SUM(Q522:Q527)</f>
        <v>0</v>
      </c>
      <c r="R528" s="33" t="n">
        <f aca="false">SUM(R522:R527)</f>
        <v>33952489.59</v>
      </c>
      <c r="S528" s="118"/>
      <c r="T528" s="119"/>
      <c r="U528" s="30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</row>
    <row r="529" s="86" customFormat="true" ht="13.35" hidden="false" customHeight="true" outlineLevel="0" collapsed="false">
      <c r="A529" s="21" t="s">
        <v>931</v>
      </c>
      <c r="B529" s="21"/>
      <c r="C529" s="21"/>
      <c r="D529" s="21"/>
      <c r="E529" s="90" t="n">
        <f aca="false">E528+E521+E516</f>
        <v>12</v>
      </c>
      <c r="F529" s="90"/>
      <c r="G529" s="90"/>
      <c r="H529" s="90"/>
      <c r="I529" s="90"/>
      <c r="J529" s="90"/>
      <c r="K529" s="91" t="n">
        <f aca="false">K528+K521+K516</f>
        <v>25843.2</v>
      </c>
      <c r="L529" s="91" t="n">
        <f aca="false">L528+L521+L516</f>
        <v>23942</v>
      </c>
      <c r="M529" s="103" t="n">
        <f aca="false">M528+M521+M516</f>
        <v>7030.9</v>
      </c>
      <c r="N529" s="90" t="n">
        <f aca="false">N528+N521+N516</f>
        <v>485</v>
      </c>
      <c r="O529" s="91" t="n">
        <f aca="false">O516+O521+O528</f>
        <v>50758081.97</v>
      </c>
      <c r="P529" s="90"/>
      <c r="Q529" s="90"/>
      <c r="R529" s="91" t="n">
        <f aca="false">R528+R521+R516</f>
        <v>50758081.97</v>
      </c>
      <c r="S529" s="24"/>
      <c r="T529" s="120"/>
      <c r="U529" s="23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  <c r="AS529" s="57"/>
      <c r="AT529" s="57"/>
      <c r="AU529" s="57"/>
      <c r="AV529" s="57"/>
      <c r="AW529" s="57"/>
      <c r="AX529" s="57"/>
      <c r="AY529" s="57"/>
      <c r="AZ529" s="57"/>
      <c r="BA529" s="57"/>
      <c r="BB529" s="57"/>
      <c r="BC529" s="57"/>
      <c r="BD529" s="57"/>
      <c r="BE529" s="57"/>
      <c r="BF529" s="57"/>
      <c r="BG529" s="57"/>
      <c r="BH529" s="57"/>
      <c r="BI529" s="57"/>
      <c r="BJ529" s="57"/>
      <c r="BK529" s="57"/>
      <c r="BL529" s="57"/>
      <c r="BM529" s="57"/>
      <c r="BN529" s="57"/>
      <c r="BO529" s="57"/>
      <c r="BP529" s="57"/>
      <c r="BQ529" s="57"/>
      <c r="BR529" s="57"/>
      <c r="BS529" s="57"/>
      <c r="BT529" s="57"/>
      <c r="BU529" s="57"/>
      <c r="BV529" s="57"/>
      <c r="BW529" s="57"/>
      <c r="BX529" s="57"/>
      <c r="BY529" s="57"/>
      <c r="BZ529" s="57"/>
      <c r="CA529" s="57"/>
      <c r="CB529" s="57"/>
      <c r="CC529" s="57"/>
      <c r="CD529" s="57"/>
      <c r="CE529" s="57"/>
      <c r="CF529" s="57"/>
      <c r="CG529" s="57"/>
    </row>
    <row r="530" s="123" customFormat="true" ht="13.35" hidden="false" customHeight="true" outlineLevel="0" collapsed="false">
      <c r="A530" s="10"/>
      <c r="B530" s="57"/>
      <c r="C530" s="57"/>
      <c r="D530" s="57"/>
      <c r="E530" s="10"/>
      <c r="F530" s="1"/>
      <c r="G530" s="1"/>
      <c r="H530" s="10"/>
      <c r="I530" s="10"/>
      <c r="J530" s="121"/>
      <c r="K530" s="122"/>
      <c r="L530" s="122"/>
      <c r="M530" s="1"/>
      <c r="N530" s="121"/>
      <c r="O530" s="122"/>
      <c r="P530" s="122"/>
      <c r="Q530" s="122"/>
      <c r="R530" s="122"/>
      <c r="S530" s="5"/>
      <c r="T530" s="10"/>
      <c r="U530" s="10"/>
    </row>
    <row r="531" s="7" customFormat="true" ht="12.75" hidden="false" customHeight="true" outlineLevel="0" collapsed="false">
      <c r="A531" s="1"/>
      <c r="B531" s="2"/>
      <c r="C531" s="2"/>
      <c r="D531" s="2"/>
      <c r="E531" s="3"/>
      <c r="F531" s="1"/>
      <c r="G531" s="1"/>
      <c r="H531" s="1"/>
      <c r="I531" s="1"/>
      <c r="J531" s="4"/>
      <c r="K531" s="5"/>
      <c r="L531" s="5"/>
      <c r="M531" s="1"/>
      <c r="N531" s="4"/>
      <c r="O531" s="1"/>
      <c r="P531" s="1"/>
      <c r="Q531" s="1"/>
      <c r="R531" s="2"/>
      <c r="S531" s="5"/>
      <c r="T531" s="1"/>
      <c r="U531" s="1"/>
    </row>
    <row r="532" s="7" customFormat="true" ht="12.75" hidden="false" customHeight="true" outlineLevel="0" collapsed="false">
      <c r="A532" s="1"/>
      <c r="B532" s="2"/>
      <c r="C532" s="2"/>
      <c r="D532" s="2"/>
      <c r="E532" s="3"/>
      <c r="F532" s="1"/>
      <c r="G532" s="1"/>
      <c r="H532" s="1"/>
      <c r="I532" s="1"/>
      <c r="J532" s="4"/>
      <c r="K532" s="5"/>
      <c r="L532" s="5"/>
      <c r="M532" s="1"/>
      <c r="N532" s="4"/>
      <c r="O532" s="1"/>
      <c r="P532" s="1"/>
      <c r="Q532" s="1"/>
      <c r="R532" s="2"/>
      <c r="S532" s="5"/>
      <c r="T532" s="1"/>
      <c r="U532" s="1"/>
    </row>
    <row r="533" s="7" customFormat="true" ht="12.75" hidden="false" customHeight="true" outlineLevel="0" collapsed="false">
      <c r="A533" s="1"/>
      <c r="B533" s="2" t="s">
        <v>932</v>
      </c>
      <c r="C533" s="2"/>
      <c r="D533" s="2"/>
      <c r="E533" s="3"/>
      <c r="F533" s="1"/>
      <c r="G533" s="124"/>
      <c r="H533" s="125"/>
      <c r="I533" s="124"/>
      <c r="J533" s="125"/>
      <c r="K533" s="5"/>
      <c r="L533" s="5"/>
      <c r="M533" s="1"/>
      <c r="N533" s="4"/>
      <c r="O533" s="1"/>
      <c r="P533" s="1"/>
      <c r="Q533" s="1"/>
      <c r="R533" s="2"/>
      <c r="S533" s="5"/>
      <c r="T533" s="1"/>
      <c r="U533" s="1"/>
    </row>
    <row r="534" s="7" customFormat="true" ht="12.75" hidden="false" customHeight="true" outlineLevel="0" collapsed="false">
      <c r="A534" s="1"/>
      <c r="B534" s="2"/>
      <c r="C534" s="2"/>
      <c r="D534" s="2"/>
      <c r="E534" s="3"/>
      <c r="F534" s="1"/>
      <c r="G534" s="124"/>
      <c r="H534" s="125"/>
      <c r="I534" s="124"/>
      <c r="J534" s="4"/>
      <c r="K534" s="5"/>
      <c r="L534" s="5"/>
      <c r="M534" s="1"/>
      <c r="N534" s="4"/>
      <c r="O534" s="1"/>
      <c r="P534" s="1"/>
      <c r="Q534" s="1"/>
      <c r="R534" s="2"/>
      <c r="S534" s="5"/>
      <c r="T534" s="1"/>
      <c r="U534" s="1"/>
    </row>
    <row r="535" s="7" customFormat="true" ht="12.75" hidden="false" customHeight="false" outlineLevel="0" collapsed="false">
      <c r="A535" s="1"/>
      <c r="B535" s="2"/>
      <c r="C535" s="2"/>
      <c r="D535" s="2"/>
      <c r="E535" s="3"/>
      <c r="F535" s="1"/>
      <c r="G535" s="124"/>
      <c r="H535" s="125"/>
      <c r="I535" s="124"/>
      <c r="J535" s="4"/>
      <c r="K535" s="5"/>
      <c r="L535" s="5"/>
      <c r="M535" s="1"/>
      <c r="N535" s="4"/>
      <c r="O535" s="1"/>
      <c r="P535" s="1"/>
      <c r="Q535" s="1"/>
      <c r="R535" s="2"/>
      <c r="S535" s="5"/>
      <c r="T535" s="1"/>
      <c r="U535" s="1"/>
    </row>
    <row r="536" s="7" customFormat="true" ht="12.75" hidden="false" customHeight="false" outlineLevel="0" collapsed="false">
      <c r="A536" s="1"/>
      <c r="B536" s="2"/>
      <c r="C536" s="2"/>
      <c r="D536" s="2"/>
      <c r="H536" s="124"/>
      <c r="I536" s="126"/>
      <c r="J536" s="4"/>
      <c r="K536" s="5"/>
      <c r="L536" s="5"/>
      <c r="M536" s="1"/>
      <c r="N536" s="4"/>
      <c r="O536" s="126"/>
      <c r="P536" s="1"/>
      <c r="Q536" s="1"/>
      <c r="R536" s="2"/>
      <c r="S536" s="5"/>
      <c r="T536" s="1"/>
      <c r="U536" s="1"/>
    </row>
    <row r="537" s="7" customFormat="true" ht="12.75" hidden="false" customHeight="false" outlineLevel="0" collapsed="false">
      <c r="A537" s="1"/>
      <c r="B537" s="2"/>
      <c r="C537" s="2"/>
      <c r="D537" s="2"/>
      <c r="I537" s="1"/>
      <c r="J537" s="4"/>
      <c r="K537" s="5"/>
      <c r="L537" s="5"/>
      <c r="M537" s="1"/>
      <c r="N537" s="4"/>
      <c r="O537" s="1"/>
      <c r="P537" s="1"/>
      <c r="Q537" s="1"/>
      <c r="R537" s="2"/>
      <c r="S537" s="5"/>
      <c r="T537" s="1"/>
      <c r="U537" s="1"/>
    </row>
    <row r="538" s="7" customFormat="true" ht="12.75" hidden="false" customHeight="false" outlineLevel="0" collapsed="false">
      <c r="A538" s="1"/>
      <c r="B538" s="2"/>
      <c r="C538" s="2"/>
      <c r="D538" s="2"/>
      <c r="I538" s="1"/>
      <c r="J538" s="4"/>
      <c r="K538" s="5"/>
      <c r="L538" s="5"/>
      <c r="M538" s="1"/>
      <c r="N538" s="4"/>
      <c r="O538" s="1"/>
      <c r="P538" s="1"/>
      <c r="Q538" s="1"/>
      <c r="R538" s="2"/>
      <c r="S538" s="5"/>
      <c r="T538" s="1"/>
      <c r="U538" s="1"/>
    </row>
    <row r="539" s="7" customFormat="true" ht="12.75" hidden="false" customHeight="false" outlineLevel="0" collapsed="false">
      <c r="A539" s="1"/>
      <c r="B539" s="2"/>
      <c r="C539" s="2"/>
      <c r="D539" s="2"/>
      <c r="I539" s="1"/>
      <c r="J539" s="4"/>
      <c r="K539" s="5"/>
      <c r="L539" s="5"/>
      <c r="M539" s="1"/>
      <c r="N539" s="4"/>
      <c r="O539" s="1"/>
      <c r="P539" s="1"/>
      <c r="Q539" s="1"/>
      <c r="R539" s="2"/>
      <c r="S539" s="5"/>
      <c r="T539" s="1"/>
      <c r="U539" s="1"/>
    </row>
    <row r="540" s="7" customFormat="true" ht="12.75" hidden="false" customHeight="false" outlineLevel="0" collapsed="false">
      <c r="A540" s="1"/>
      <c r="B540" s="2"/>
      <c r="C540" s="2"/>
      <c r="D540" s="2"/>
      <c r="G540" s="3"/>
      <c r="H540" s="1"/>
      <c r="I540" s="1"/>
      <c r="J540" s="1"/>
      <c r="K540" s="5"/>
      <c r="L540" s="5"/>
      <c r="M540" s="1"/>
      <c r="N540" s="4"/>
      <c r="O540" s="1"/>
      <c r="P540" s="1"/>
      <c r="Q540" s="1"/>
      <c r="R540" s="2"/>
      <c r="S540" s="5"/>
      <c r="T540" s="1"/>
      <c r="U540" s="1"/>
    </row>
    <row r="541" s="7" customFormat="true" ht="12.75" hidden="false" customHeight="false" outlineLevel="0" collapsed="false">
      <c r="A541" s="1"/>
      <c r="B541" s="2"/>
      <c r="C541" s="2"/>
      <c r="D541" s="2"/>
      <c r="G541" s="3"/>
      <c r="H541" s="1"/>
      <c r="I541" s="1"/>
      <c r="J541" s="1"/>
      <c r="K541" s="5"/>
      <c r="L541" s="5"/>
      <c r="M541" s="1"/>
      <c r="N541" s="4"/>
      <c r="O541" s="1"/>
      <c r="P541" s="1"/>
      <c r="Q541" s="1"/>
      <c r="R541" s="2"/>
      <c r="S541" s="5"/>
      <c r="T541" s="1"/>
      <c r="U541" s="1"/>
    </row>
    <row r="542" s="7" customFormat="true" ht="12.75" hidden="false" customHeight="false" outlineLevel="0" collapsed="false">
      <c r="A542" s="1"/>
      <c r="B542" s="2"/>
      <c r="C542" s="2"/>
      <c r="D542" s="2"/>
      <c r="G542" s="3"/>
      <c r="H542" s="1"/>
      <c r="I542" s="1"/>
      <c r="J542" s="1"/>
      <c r="K542" s="5"/>
      <c r="L542" s="5"/>
      <c r="M542" s="1"/>
      <c r="N542" s="4"/>
      <c r="O542" s="1"/>
      <c r="P542" s="1"/>
      <c r="Q542" s="1"/>
      <c r="R542" s="2"/>
      <c r="S542" s="5"/>
      <c r="T542" s="1"/>
      <c r="U542" s="1"/>
    </row>
    <row r="543" s="7" customFormat="true" ht="12.75" hidden="false" customHeight="false" outlineLevel="0" collapsed="false">
      <c r="A543" s="1"/>
      <c r="B543" s="2"/>
      <c r="C543" s="2"/>
      <c r="D543" s="2"/>
      <c r="E543" s="3"/>
      <c r="F543" s="1"/>
      <c r="G543" s="3"/>
      <c r="H543" s="1"/>
      <c r="I543" s="1"/>
      <c r="J543" s="1"/>
      <c r="K543" s="5"/>
      <c r="L543" s="5"/>
      <c r="M543" s="1"/>
      <c r="N543" s="4"/>
      <c r="O543" s="1"/>
      <c r="P543" s="1"/>
      <c r="Q543" s="1"/>
      <c r="R543" s="2"/>
      <c r="S543" s="5"/>
      <c r="T543" s="1"/>
      <c r="U543" s="1"/>
    </row>
    <row r="544" s="7" customFormat="true" ht="12.75" hidden="false" customHeight="false" outlineLevel="0" collapsed="false">
      <c r="A544" s="1"/>
      <c r="B544" s="2"/>
      <c r="C544" s="2"/>
      <c r="D544" s="2"/>
      <c r="E544" s="3"/>
      <c r="F544" s="1"/>
      <c r="G544" s="3"/>
      <c r="H544" s="1"/>
      <c r="I544" s="1"/>
      <c r="J544" s="1"/>
      <c r="K544" s="5"/>
      <c r="L544" s="5"/>
      <c r="M544" s="1"/>
      <c r="N544" s="4"/>
      <c r="O544" s="1"/>
      <c r="P544" s="1"/>
      <c r="Q544" s="1"/>
      <c r="R544" s="2"/>
      <c r="S544" s="5"/>
      <c r="T544" s="1"/>
      <c r="U544" s="1"/>
    </row>
    <row r="545" s="7" customFormat="true" ht="12.75" hidden="false" customHeight="false" outlineLevel="0" collapsed="false">
      <c r="A545" s="1"/>
      <c r="B545" s="2"/>
      <c r="C545" s="2"/>
      <c r="D545" s="2"/>
      <c r="E545" s="3"/>
      <c r="F545" s="1"/>
      <c r="G545" s="3"/>
      <c r="H545" s="1"/>
      <c r="I545" s="1"/>
      <c r="J545" s="1"/>
      <c r="K545" s="5"/>
      <c r="L545" s="5"/>
      <c r="M545" s="1"/>
      <c r="N545" s="4"/>
      <c r="O545" s="1"/>
      <c r="P545" s="1"/>
      <c r="Q545" s="1"/>
      <c r="R545" s="2"/>
      <c r="S545" s="5"/>
      <c r="T545" s="1"/>
      <c r="U545" s="1"/>
    </row>
    <row r="546" s="7" customFormat="true" ht="12.75" hidden="false" customHeight="false" outlineLevel="0" collapsed="false">
      <c r="A546" s="1"/>
      <c r="B546" s="2"/>
      <c r="C546" s="2"/>
      <c r="D546" s="2"/>
      <c r="E546" s="3"/>
      <c r="F546" s="1"/>
      <c r="G546" s="3"/>
      <c r="H546" s="1"/>
      <c r="I546" s="1"/>
      <c r="J546" s="1"/>
      <c r="K546" s="5"/>
      <c r="L546" s="5"/>
      <c r="M546" s="1"/>
      <c r="N546" s="4"/>
      <c r="O546" s="1"/>
      <c r="P546" s="1"/>
      <c r="Q546" s="1"/>
      <c r="R546" s="2"/>
      <c r="S546" s="5"/>
      <c r="T546" s="1"/>
      <c r="U546" s="1"/>
    </row>
    <row r="547" s="7" customFormat="true" ht="12.75" hidden="false" customHeight="false" outlineLevel="0" collapsed="false">
      <c r="A547" s="1"/>
      <c r="B547" s="2"/>
      <c r="C547" s="2"/>
      <c r="D547" s="2"/>
      <c r="E547" s="3"/>
      <c r="F547" s="1"/>
      <c r="G547" s="1"/>
      <c r="H547" s="1"/>
      <c r="I547" s="1"/>
      <c r="J547" s="4"/>
      <c r="K547" s="5"/>
      <c r="L547" s="5"/>
      <c r="M547" s="1"/>
      <c r="N547" s="4"/>
      <c r="O547" s="1"/>
      <c r="P547" s="1"/>
      <c r="Q547" s="1"/>
      <c r="R547" s="2"/>
      <c r="S547" s="5"/>
      <c r="T547" s="1"/>
      <c r="U547" s="1"/>
    </row>
    <row r="548" s="7" customFormat="true" ht="12.75" hidden="false" customHeight="false" outlineLevel="0" collapsed="false">
      <c r="A548" s="1"/>
      <c r="B548" s="2"/>
      <c r="C548" s="2"/>
      <c r="D548" s="2"/>
      <c r="E548" s="3"/>
      <c r="F548" s="1"/>
      <c r="G548" s="1"/>
      <c r="H548" s="1"/>
      <c r="I548" s="1"/>
      <c r="J548" s="4"/>
      <c r="K548" s="5"/>
      <c r="L548" s="5"/>
      <c r="M548" s="1"/>
      <c r="N548" s="4"/>
      <c r="O548" s="1"/>
      <c r="P548" s="1"/>
      <c r="Q548" s="1"/>
      <c r="R548" s="2"/>
      <c r="S548" s="5"/>
      <c r="T548" s="1"/>
      <c r="U548" s="1"/>
    </row>
    <row r="549" s="7" customFormat="true" ht="12.75" hidden="false" customHeight="false" outlineLevel="0" collapsed="false">
      <c r="A549" s="1"/>
      <c r="B549" s="2"/>
      <c r="C549" s="2"/>
      <c r="D549" s="2"/>
      <c r="E549" s="3"/>
      <c r="F549" s="1"/>
      <c r="G549" s="1"/>
      <c r="H549" s="1"/>
      <c r="I549" s="1"/>
      <c r="J549" s="4"/>
      <c r="K549" s="5"/>
      <c r="L549" s="5"/>
      <c r="M549" s="1"/>
      <c r="N549" s="4"/>
      <c r="O549" s="1"/>
      <c r="P549" s="1"/>
      <c r="Q549" s="1"/>
      <c r="R549" s="2"/>
      <c r="S549" s="5"/>
      <c r="T549" s="1"/>
      <c r="U549" s="1"/>
    </row>
    <row r="550" s="7" customFormat="true" ht="12.75" hidden="false" customHeight="false" outlineLevel="0" collapsed="false">
      <c r="A550" s="1"/>
      <c r="B550" s="2"/>
      <c r="C550" s="2"/>
      <c r="D550" s="2"/>
      <c r="E550" s="3"/>
      <c r="F550" s="1"/>
      <c r="G550" s="1"/>
      <c r="H550" s="1"/>
      <c r="I550" s="1"/>
      <c r="J550" s="4"/>
      <c r="K550" s="5"/>
      <c r="L550" s="5"/>
      <c r="M550" s="1"/>
      <c r="N550" s="4"/>
      <c r="O550" s="1"/>
      <c r="P550" s="1"/>
      <c r="Q550" s="1"/>
      <c r="R550" s="2"/>
      <c r="S550" s="5"/>
      <c r="T550" s="1"/>
      <c r="U550" s="1"/>
    </row>
    <row r="551" s="7" customFormat="true" ht="12.75" hidden="false" customHeight="false" outlineLevel="0" collapsed="false">
      <c r="A551" s="1"/>
      <c r="B551" s="2"/>
      <c r="C551" s="2"/>
      <c r="D551" s="2"/>
      <c r="E551" s="3"/>
      <c r="F551" s="1"/>
      <c r="G551" s="1"/>
      <c r="H551" s="1"/>
      <c r="I551" s="1"/>
      <c r="J551" s="4"/>
      <c r="K551" s="5"/>
      <c r="L551" s="5"/>
      <c r="M551" s="1"/>
      <c r="N551" s="4"/>
      <c r="O551" s="1"/>
      <c r="P551" s="1"/>
      <c r="Q551" s="1"/>
      <c r="R551" s="2"/>
      <c r="S551" s="5"/>
      <c r="T551" s="1"/>
      <c r="U551" s="1"/>
    </row>
    <row r="552" s="7" customFormat="true" ht="12.75" hidden="false" customHeight="false" outlineLevel="0" collapsed="false">
      <c r="A552" s="1"/>
      <c r="B552" s="2"/>
      <c r="C552" s="2"/>
      <c r="D552" s="2"/>
      <c r="E552" s="3"/>
      <c r="F552" s="1"/>
      <c r="G552" s="1"/>
      <c r="H552" s="1"/>
      <c r="I552" s="1"/>
      <c r="J552" s="4"/>
      <c r="K552" s="5"/>
      <c r="L552" s="5"/>
      <c r="M552" s="1"/>
      <c r="N552" s="4"/>
      <c r="O552" s="1"/>
      <c r="P552" s="1"/>
      <c r="Q552" s="1"/>
      <c r="R552" s="2"/>
      <c r="S552" s="5"/>
      <c r="T552" s="1"/>
      <c r="U552" s="1"/>
    </row>
    <row r="553" s="7" customFormat="true" ht="12.75" hidden="false" customHeight="false" outlineLevel="0" collapsed="false">
      <c r="A553" s="1"/>
      <c r="B553" s="2"/>
      <c r="C553" s="2"/>
      <c r="D553" s="2"/>
      <c r="E553" s="3"/>
      <c r="F553" s="1"/>
      <c r="G553" s="1"/>
      <c r="H553" s="1"/>
      <c r="I553" s="1"/>
      <c r="J553" s="4"/>
      <c r="K553" s="5"/>
      <c r="L553" s="5"/>
      <c r="M553" s="1"/>
      <c r="N553" s="4"/>
      <c r="O553" s="1"/>
      <c r="P553" s="1"/>
      <c r="Q553" s="1"/>
      <c r="R553" s="2"/>
      <c r="S553" s="5"/>
      <c r="T553" s="1"/>
      <c r="U553" s="1"/>
    </row>
    <row r="554" s="7" customFormat="true" ht="12.75" hidden="false" customHeight="false" outlineLevel="0" collapsed="false">
      <c r="A554" s="1"/>
      <c r="B554" s="2"/>
      <c r="C554" s="2"/>
      <c r="D554" s="2"/>
      <c r="E554" s="3"/>
      <c r="F554" s="1"/>
      <c r="G554" s="1"/>
      <c r="H554" s="1"/>
      <c r="I554" s="1"/>
      <c r="J554" s="4"/>
      <c r="K554" s="5"/>
      <c r="L554" s="5"/>
      <c r="M554" s="1"/>
      <c r="N554" s="4"/>
      <c r="O554" s="1"/>
      <c r="P554" s="1"/>
      <c r="Q554" s="1"/>
      <c r="R554" s="2"/>
      <c r="S554" s="5"/>
      <c r="T554" s="1"/>
      <c r="U554" s="1"/>
    </row>
    <row r="555" s="7" customFormat="true" ht="12.75" hidden="false" customHeight="false" outlineLevel="0" collapsed="false">
      <c r="A555" s="1"/>
      <c r="B555" s="2"/>
      <c r="C555" s="2"/>
      <c r="D555" s="2"/>
      <c r="E555" s="3"/>
      <c r="F555" s="1"/>
      <c r="G555" s="1"/>
      <c r="H555" s="1"/>
      <c r="I555" s="1"/>
      <c r="J555" s="4"/>
      <c r="K555" s="5"/>
      <c r="L555" s="5"/>
      <c r="M555" s="1"/>
      <c r="N555" s="4"/>
      <c r="O555" s="1"/>
      <c r="P555" s="1"/>
      <c r="Q555" s="1"/>
      <c r="R555" s="2"/>
      <c r="S555" s="5"/>
      <c r="T555" s="1"/>
      <c r="U555" s="1"/>
    </row>
    <row r="556" s="7" customFormat="true" ht="12.75" hidden="false" customHeight="false" outlineLevel="0" collapsed="false">
      <c r="A556" s="1"/>
      <c r="B556" s="2"/>
      <c r="C556" s="2"/>
      <c r="D556" s="2"/>
      <c r="E556" s="3"/>
      <c r="F556" s="1"/>
      <c r="G556" s="1"/>
      <c r="H556" s="1"/>
      <c r="I556" s="1"/>
      <c r="J556" s="4"/>
      <c r="K556" s="5"/>
      <c r="L556" s="5"/>
      <c r="M556" s="1"/>
      <c r="N556" s="4"/>
      <c r="O556" s="1"/>
      <c r="P556" s="1"/>
      <c r="Q556" s="1"/>
      <c r="R556" s="2"/>
      <c r="S556" s="5"/>
      <c r="T556" s="1"/>
      <c r="U556" s="1"/>
    </row>
    <row r="557" s="7" customFormat="true" ht="12.75" hidden="false" customHeight="false" outlineLevel="0" collapsed="false">
      <c r="A557" s="1"/>
      <c r="B557" s="2"/>
      <c r="C557" s="2"/>
      <c r="D557" s="2"/>
      <c r="E557" s="3"/>
      <c r="F557" s="1"/>
      <c r="G557" s="1"/>
      <c r="H557" s="1"/>
      <c r="I557" s="1"/>
      <c r="J557" s="4"/>
      <c r="K557" s="5"/>
      <c r="L557" s="5"/>
      <c r="M557" s="1"/>
      <c r="N557" s="4"/>
      <c r="O557" s="1"/>
      <c r="P557" s="1"/>
      <c r="Q557" s="1"/>
      <c r="R557" s="2"/>
      <c r="S557" s="5"/>
      <c r="T557" s="1"/>
      <c r="U557" s="1"/>
    </row>
    <row r="558" s="7" customFormat="true" ht="12.75" hidden="false" customHeight="false" outlineLevel="0" collapsed="false">
      <c r="A558" s="1"/>
      <c r="B558" s="2"/>
      <c r="C558" s="2"/>
      <c r="D558" s="2"/>
      <c r="E558" s="3"/>
      <c r="F558" s="1"/>
      <c r="G558" s="1"/>
      <c r="H558" s="1"/>
      <c r="I558" s="1"/>
      <c r="J558" s="4"/>
      <c r="K558" s="5"/>
      <c r="L558" s="5"/>
      <c r="M558" s="1"/>
      <c r="N558" s="4"/>
      <c r="O558" s="1"/>
      <c r="P558" s="1"/>
      <c r="Q558" s="1"/>
      <c r="R558" s="2"/>
      <c r="S558" s="5"/>
      <c r="T558" s="1"/>
      <c r="U558" s="1"/>
    </row>
    <row r="559" s="7" customFormat="true" ht="12.75" hidden="false" customHeight="false" outlineLevel="0" collapsed="false">
      <c r="A559" s="1"/>
      <c r="B559" s="2"/>
      <c r="C559" s="2"/>
      <c r="D559" s="2"/>
      <c r="E559" s="3"/>
      <c r="F559" s="1"/>
      <c r="G559" s="1"/>
      <c r="H559" s="1"/>
      <c r="I559" s="1"/>
      <c r="J559" s="4"/>
      <c r="K559" s="5"/>
      <c r="L559" s="5"/>
      <c r="M559" s="1"/>
      <c r="N559" s="4"/>
      <c r="O559" s="1"/>
      <c r="P559" s="1"/>
      <c r="Q559" s="1"/>
      <c r="R559" s="2"/>
      <c r="S559" s="5"/>
      <c r="T559" s="1"/>
      <c r="U559" s="1"/>
    </row>
    <row r="560" s="7" customFormat="true" ht="12.75" hidden="false" customHeight="false" outlineLevel="0" collapsed="false">
      <c r="A560" s="1"/>
      <c r="B560" s="2"/>
      <c r="C560" s="2"/>
      <c r="D560" s="2"/>
      <c r="E560" s="3"/>
      <c r="F560" s="1"/>
      <c r="G560" s="1"/>
      <c r="H560" s="1"/>
      <c r="I560" s="1"/>
      <c r="J560" s="4"/>
      <c r="K560" s="5"/>
      <c r="L560" s="5"/>
      <c r="M560" s="1"/>
      <c r="N560" s="4"/>
      <c r="O560" s="1"/>
      <c r="P560" s="1"/>
      <c r="Q560" s="1"/>
      <c r="R560" s="2"/>
      <c r="S560" s="5"/>
      <c r="T560" s="1"/>
      <c r="U560" s="1"/>
    </row>
    <row r="561" s="7" customFormat="true" ht="12.75" hidden="false" customHeight="false" outlineLevel="0" collapsed="false">
      <c r="A561" s="1"/>
      <c r="B561" s="2"/>
      <c r="C561" s="2"/>
      <c r="D561" s="2"/>
      <c r="E561" s="3"/>
      <c r="F561" s="1"/>
      <c r="G561" s="1"/>
      <c r="H561" s="1"/>
      <c r="I561" s="1"/>
      <c r="J561" s="4"/>
      <c r="K561" s="5"/>
      <c r="L561" s="5"/>
      <c r="M561" s="1"/>
      <c r="N561" s="4"/>
      <c r="O561" s="1"/>
      <c r="P561" s="1"/>
      <c r="Q561" s="1"/>
      <c r="R561" s="2"/>
      <c r="S561" s="5"/>
      <c r="T561" s="1"/>
      <c r="U561" s="1"/>
    </row>
    <row r="562" s="7" customFormat="true" ht="12.75" hidden="false" customHeight="false" outlineLevel="0" collapsed="false">
      <c r="A562" s="1"/>
      <c r="B562" s="2"/>
      <c r="C562" s="2"/>
      <c r="D562" s="2"/>
      <c r="E562" s="3"/>
      <c r="F562" s="1"/>
      <c r="G562" s="1"/>
      <c r="H562" s="1"/>
      <c r="I562" s="1"/>
      <c r="J562" s="4"/>
      <c r="K562" s="5"/>
      <c r="L562" s="5"/>
      <c r="M562" s="1"/>
      <c r="N562" s="4"/>
      <c r="O562" s="1"/>
      <c r="P562" s="1"/>
      <c r="Q562" s="1"/>
      <c r="R562" s="2"/>
      <c r="S562" s="5"/>
      <c r="T562" s="1"/>
      <c r="U562" s="1"/>
    </row>
    <row r="563" s="7" customFormat="true" ht="12.75" hidden="false" customHeight="false" outlineLevel="0" collapsed="false">
      <c r="A563" s="1"/>
      <c r="B563" s="2"/>
      <c r="C563" s="2"/>
      <c r="D563" s="2"/>
      <c r="E563" s="3"/>
      <c r="F563" s="1"/>
      <c r="G563" s="1"/>
      <c r="H563" s="1"/>
      <c r="I563" s="1"/>
      <c r="J563" s="4"/>
      <c r="K563" s="5"/>
      <c r="L563" s="5"/>
      <c r="M563" s="1"/>
      <c r="N563" s="4"/>
      <c r="O563" s="1"/>
      <c r="P563" s="1"/>
      <c r="Q563" s="1"/>
      <c r="R563" s="2"/>
      <c r="S563" s="5"/>
      <c r="T563" s="1"/>
      <c r="U563" s="1"/>
    </row>
    <row r="564" s="7" customFormat="true" ht="12.75" hidden="false" customHeight="false" outlineLevel="0" collapsed="false">
      <c r="A564" s="1"/>
      <c r="B564" s="2"/>
      <c r="C564" s="2"/>
      <c r="D564" s="2"/>
      <c r="E564" s="3"/>
      <c r="F564" s="1"/>
      <c r="G564" s="1"/>
      <c r="H564" s="1"/>
      <c r="I564" s="1"/>
      <c r="J564" s="4"/>
      <c r="K564" s="5"/>
      <c r="L564" s="5"/>
      <c r="M564" s="1"/>
      <c r="N564" s="4"/>
      <c r="O564" s="1"/>
      <c r="P564" s="1"/>
      <c r="Q564" s="1"/>
      <c r="R564" s="2"/>
      <c r="S564" s="5"/>
      <c r="T564" s="1"/>
      <c r="U564" s="1"/>
    </row>
    <row r="565" s="7" customFormat="true" ht="12.75" hidden="false" customHeight="false" outlineLevel="0" collapsed="false">
      <c r="A565" s="1"/>
      <c r="B565" s="2"/>
      <c r="C565" s="2"/>
      <c r="D565" s="2"/>
      <c r="E565" s="3"/>
      <c r="F565" s="1"/>
      <c r="G565" s="1"/>
      <c r="H565" s="1"/>
      <c r="I565" s="1"/>
      <c r="J565" s="4"/>
      <c r="K565" s="5"/>
      <c r="L565" s="5"/>
      <c r="M565" s="1"/>
      <c r="N565" s="4"/>
      <c r="O565" s="1"/>
      <c r="P565" s="1"/>
      <c r="Q565" s="1"/>
      <c r="R565" s="2"/>
      <c r="S565" s="5"/>
      <c r="T565" s="1"/>
      <c r="U565" s="1"/>
    </row>
    <row r="566" s="7" customFormat="true" ht="12.75" hidden="false" customHeight="false" outlineLevel="0" collapsed="false">
      <c r="A566" s="1"/>
      <c r="B566" s="2"/>
      <c r="C566" s="2"/>
      <c r="D566" s="2"/>
      <c r="E566" s="3"/>
      <c r="F566" s="1"/>
      <c r="G566" s="1"/>
      <c r="H566" s="1"/>
      <c r="I566" s="1"/>
      <c r="J566" s="4"/>
      <c r="K566" s="5"/>
      <c r="L566" s="5"/>
      <c r="M566" s="1"/>
      <c r="N566" s="4"/>
      <c r="O566" s="1"/>
      <c r="P566" s="1"/>
      <c r="Q566" s="1"/>
      <c r="R566" s="2"/>
      <c r="S566" s="5"/>
      <c r="T566" s="1"/>
      <c r="U566" s="1"/>
    </row>
    <row r="567" s="7" customFormat="true" ht="12.75" hidden="false" customHeight="false" outlineLevel="0" collapsed="false">
      <c r="A567" s="1"/>
      <c r="B567" s="2"/>
      <c r="C567" s="2"/>
      <c r="D567" s="2"/>
      <c r="E567" s="3"/>
      <c r="F567" s="1"/>
      <c r="G567" s="1"/>
      <c r="H567" s="1"/>
      <c r="I567" s="1"/>
      <c r="J567" s="4"/>
      <c r="K567" s="5"/>
      <c r="L567" s="5"/>
      <c r="M567" s="1"/>
      <c r="N567" s="4"/>
      <c r="O567" s="1"/>
      <c r="P567" s="1"/>
      <c r="Q567" s="1"/>
      <c r="R567" s="2"/>
      <c r="S567" s="5"/>
      <c r="T567" s="1"/>
      <c r="U567" s="1"/>
    </row>
    <row r="568" s="7" customFormat="true" ht="12.75" hidden="false" customHeight="false" outlineLevel="0" collapsed="false">
      <c r="A568" s="1"/>
      <c r="B568" s="2"/>
      <c r="C568" s="2"/>
      <c r="D568" s="2"/>
      <c r="E568" s="3"/>
      <c r="F568" s="1"/>
      <c r="G568" s="1"/>
      <c r="H568" s="1"/>
      <c r="I568" s="1"/>
      <c r="J568" s="4"/>
      <c r="K568" s="5"/>
      <c r="L568" s="5"/>
      <c r="M568" s="1"/>
      <c r="N568" s="4"/>
      <c r="O568" s="1"/>
      <c r="P568" s="1"/>
      <c r="Q568" s="1"/>
      <c r="R568" s="2"/>
      <c r="S568" s="5"/>
      <c r="T568" s="1"/>
      <c r="U568" s="1"/>
    </row>
    <row r="569" s="7" customFormat="true" ht="12.75" hidden="false" customHeight="false" outlineLevel="0" collapsed="false">
      <c r="A569" s="1"/>
      <c r="B569" s="2"/>
      <c r="C569" s="2"/>
      <c r="D569" s="2"/>
      <c r="E569" s="3"/>
      <c r="F569" s="1"/>
      <c r="G569" s="1"/>
      <c r="H569" s="1"/>
      <c r="I569" s="1"/>
      <c r="J569" s="4"/>
      <c r="K569" s="5"/>
      <c r="L569" s="5"/>
      <c r="M569" s="1"/>
      <c r="N569" s="4"/>
      <c r="O569" s="1"/>
      <c r="P569" s="1"/>
      <c r="Q569" s="1"/>
      <c r="R569" s="2"/>
      <c r="S569" s="5"/>
      <c r="T569" s="1"/>
      <c r="U569" s="1"/>
    </row>
    <row r="570" s="7" customFormat="true" ht="12.75" hidden="false" customHeight="false" outlineLevel="0" collapsed="false">
      <c r="A570" s="1"/>
      <c r="B570" s="2"/>
      <c r="C570" s="2"/>
      <c r="D570" s="2"/>
      <c r="E570" s="3"/>
      <c r="F570" s="1"/>
      <c r="G570" s="1"/>
      <c r="H570" s="1"/>
      <c r="I570" s="1"/>
      <c r="J570" s="4"/>
      <c r="K570" s="5"/>
      <c r="L570" s="5"/>
      <c r="M570" s="1"/>
      <c r="N570" s="4"/>
      <c r="O570" s="1"/>
      <c r="P570" s="1"/>
      <c r="Q570" s="1"/>
      <c r="R570" s="2"/>
      <c r="S570" s="5"/>
      <c r="T570" s="1"/>
      <c r="U570" s="1"/>
    </row>
    <row r="571" s="7" customFormat="true" ht="12.75" hidden="false" customHeight="false" outlineLevel="0" collapsed="false">
      <c r="A571" s="1"/>
      <c r="B571" s="2"/>
      <c r="C571" s="2"/>
      <c r="D571" s="2"/>
      <c r="E571" s="3"/>
      <c r="F571" s="1"/>
      <c r="G571" s="1"/>
      <c r="H571" s="1"/>
      <c r="I571" s="1"/>
      <c r="J571" s="4"/>
      <c r="K571" s="5"/>
      <c r="L571" s="5"/>
      <c r="M571" s="1"/>
      <c r="N571" s="4"/>
      <c r="O571" s="1"/>
      <c r="P571" s="1"/>
      <c r="Q571" s="1"/>
      <c r="R571" s="2"/>
      <c r="S571" s="5"/>
      <c r="T571" s="1"/>
      <c r="U571" s="1"/>
    </row>
    <row r="572" s="7" customFormat="true" ht="12.75" hidden="false" customHeight="false" outlineLevel="0" collapsed="false">
      <c r="A572" s="1"/>
      <c r="B572" s="2"/>
      <c r="C572" s="2"/>
      <c r="D572" s="2"/>
      <c r="E572" s="3"/>
      <c r="F572" s="1"/>
      <c r="G572" s="1"/>
      <c r="H572" s="1"/>
      <c r="I572" s="1"/>
      <c r="J572" s="4"/>
      <c r="K572" s="5"/>
      <c r="L572" s="5"/>
      <c r="M572" s="1"/>
      <c r="N572" s="4"/>
      <c r="O572" s="1"/>
      <c r="P572" s="1"/>
      <c r="Q572" s="1"/>
      <c r="R572" s="2"/>
      <c r="S572" s="5"/>
      <c r="T572" s="1"/>
      <c r="U572" s="1"/>
    </row>
    <row r="573" s="7" customFormat="true" ht="12.75" hidden="false" customHeight="false" outlineLevel="0" collapsed="false">
      <c r="A573" s="1"/>
      <c r="B573" s="2"/>
      <c r="C573" s="2"/>
      <c r="D573" s="2"/>
      <c r="E573" s="3"/>
      <c r="F573" s="1"/>
      <c r="G573" s="1"/>
      <c r="H573" s="1"/>
      <c r="I573" s="1"/>
      <c r="J573" s="4"/>
      <c r="K573" s="5"/>
      <c r="L573" s="5"/>
      <c r="M573" s="1"/>
      <c r="N573" s="4"/>
      <c r="O573" s="1"/>
      <c r="P573" s="1"/>
      <c r="Q573" s="1"/>
      <c r="R573" s="2"/>
      <c r="S573" s="5"/>
      <c r="T573" s="1"/>
      <c r="U573" s="1"/>
    </row>
    <row r="574" s="7" customFormat="true" ht="12.75" hidden="false" customHeight="false" outlineLevel="0" collapsed="false">
      <c r="A574" s="1"/>
      <c r="B574" s="2"/>
      <c r="C574" s="2"/>
      <c r="D574" s="2"/>
      <c r="E574" s="3"/>
      <c r="F574" s="1"/>
      <c r="G574" s="1"/>
      <c r="H574" s="1"/>
      <c r="I574" s="1"/>
      <c r="J574" s="4"/>
      <c r="K574" s="5"/>
      <c r="L574" s="5"/>
      <c r="M574" s="1"/>
      <c r="N574" s="4"/>
      <c r="O574" s="1"/>
      <c r="P574" s="1"/>
      <c r="Q574" s="1"/>
      <c r="R574" s="2"/>
      <c r="S574" s="5"/>
      <c r="T574" s="1"/>
      <c r="U574" s="1"/>
    </row>
    <row r="575" s="7" customFormat="true" ht="12.75" hidden="false" customHeight="false" outlineLevel="0" collapsed="false">
      <c r="A575" s="1"/>
      <c r="B575" s="2"/>
      <c r="C575" s="2"/>
      <c r="D575" s="2"/>
      <c r="E575" s="3"/>
      <c r="F575" s="1"/>
      <c r="G575" s="1"/>
      <c r="H575" s="1"/>
      <c r="I575" s="1"/>
      <c r="J575" s="4"/>
      <c r="K575" s="5"/>
      <c r="L575" s="5"/>
      <c r="M575" s="1"/>
      <c r="N575" s="4"/>
      <c r="O575" s="1"/>
      <c r="P575" s="1"/>
      <c r="Q575" s="1"/>
      <c r="R575" s="2"/>
      <c r="S575" s="5"/>
      <c r="T575" s="1"/>
      <c r="U575" s="1"/>
    </row>
    <row r="576" s="7" customFormat="true" ht="12.75" hidden="false" customHeight="false" outlineLevel="0" collapsed="false">
      <c r="A576" s="1"/>
      <c r="B576" s="2"/>
      <c r="C576" s="2"/>
      <c r="D576" s="2"/>
      <c r="E576" s="3"/>
      <c r="F576" s="1"/>
      <c r="G576" s="1"/>
      <c r="H576" s="1"/>
      <c r="I576" s="1"/>
      <c r="J576" s="4"/>
      <c r="K576" s="5"/>
      <c r="L576" s="5"/>
      <c r="M576" s="1"/>
      <c r="N576" s="4"/>
      <c r="O576" s="1"/>
      <c r="P576" s="1"/>
      <c r="Q576" s="1"/>
      <c r="R576" s="2"/>
      <c r="S576" s="5"/>
      <c r="T576" s="1"/>
      <c r="U576" s="1"/>
    </row>
    <row r="577" s="7" customFormat="true" ht="12.75" hidden="false" customHeight="false" outlineLevel="0" collapsed="false">
      <c r="A577" s="1"/>
      <c r="B577" s="2"/>
      <c r="C577" s="2"/>
      <c r="D577" s="2"/>
      <c r="E577" s="3"/>
      <c r="F577" s="1"/>
      <c r="G577" s="1"/>
      <c r="H577" s="1"/>
      <c r="I577" s="1"/>
      <c r="J577" s="4"/>
      <c r="K577" s="5"/>
      <c r="L577" s="5"/>
      <c r="M577" s="1"/>
      <c r="N577" s="4"/>
      <c r="O577" s="1"/>
      <c r="P577" s="1"/>
      <c r="Q577" s="1"/>
      <c r="R577" s="2"/>
      <c r="S577" s="5"/>
      <c r="T577" s="1"/>
      <c r="U577" s="1"/>
    </row>
    <row r="578" s="7" customFormat="true" ht="12.75" hidden="false" customHeight="false" outlineLevel="0" collapsed="false">
      <c r="A578" s="1"/>
      <c r="B578" s="2"/>
      <c r="C578" s="2"/>
      <c r="D578" s="2"/>
      <c r="E578" s="3"/>
      <c r="F578" s="1"/>
      <c r="G578" s="1"/>
      <c r="H578" s="1"/>
      <c r="I578" s="1"/>
      <c r="J578" s="4"/>
      <c r="K578" s="5"/>
      <c r="L578" s="5"/>
      <c r="M578" s="1"/>
      <c r="N578" s="4"/>
      <c r="O578" s="1"/>
      <c r="P578" s="1"/>
      <c r="Q578" s="1"/>
      <c r="R578" s="2"/>
      <c r="S578" s="5"/>
      <c r="T578" s="1"/>
      <c r="U578" s="1"/>
    </row>
    <row r="579" s="7" customFormat="true" ht="12.75" hidden="false" customHeight="false" outlineLevel="0" collapsed="false">
      <c r="A579" s="1"/>
      <c r="B579" s="2"/>
      <c r="C579" s="2"/>
      <c r="D579" s="2"/>
      <c r="E579" s="3"/>
      <c r="F579" s="1"/>
      <c r="G579" s="1"/>
      <c r="H579" s="1"/>
      <c r="I579" s="1"/>
      <c r="J579" s="4"/>
      <c r="K579" s="5"/>
      <c r="L579" s="5"/>
      <c r="M579" s="1"/>
      <c r="N579" s="4"/>
      <c r="O579" s="1"/>
      <c r="P579" s="1"/>
      <c r="Q579" s="1"/>
      <c r="R579" s="2"/>
      <c r="S579" s="5"/>
      <c r="T579" s="1"/>
      <c r="U579" s="1"/>
    </row>
    <row r="580" s="7" customFormat="true" ht="12.75" hidden="false" customHeight="false" outlineLevel="0" collapsed="false">
      <c r="A580" s="1"/>
      <c r="B580" s="2"/>
      <c r="C580" s="2"/>
      <c r="D580" s="2"/>
      <c r="E580" s="3"/>
      <c r="F580" s="1"/>
      <c r="G580" s="1"/>
      <c r="H580" s="1"/>
      <c r="I580" s="1"/>
      <c r="J580" s="4"/>
      <c r="K580" s="5"/>
      <c r="L580" s="5"/>
      <c r="M580" s="1"/>
      <c r="N580" s="4"/>
      <c r="O580" s="1"/>
      <c r="P580" s="1"/>
      <c r="Q580" s="1"/>
      <c r="R580" s="2"/>
      <c r="S580" s="5"/>
      <c r="T580" s="1"/>
      <c r="U580" s="1"/>
    </row>
    <row r="581" s="7" customFormat="true" ht="12.75" hidden="false" customHeight="false" outlineLevel="0" collapsed="false">
      <c r="A581" s="1"/>
      <c r="B581" s="2"/>
      <c r="C581" s="2"/>
      <c r="D581" s="2"/>
      <c r="E581" s="3"/>
      <c r="F581" s="1"/>
      <c r="G581" s="1"/>
      <c r="H581" s="1"/>
      <c r="I581" s="1"/>
      <c r="J581" s="4"/>
      <c r="K581" s="5"/>
      <c r="L581" s="5"/>
      <c r="M581" s="1"/>
      <c r="N581" s="4"/>
      <c r="O581" s="1"/>
      <c r="P581" s="1"/>
      <c r="Q581" s="1"/>
      <c r="R581" s="2"/>
      <c r="S581" s="5"/>
      <c r="T581" s="1"/>
      <c r="U581" s="1"/>
    </row>
    <row r="582" s="7" customFormat="true" ht="12.75" hidden="false" customHeight="false" outlineLevel="0" collapsed="false">
      <c r="A582" s="1"/>
      <c r="B582" s="2"/>
      <c r="C582" s="2"/>
      <c r="D582" s="2"/>
      <c r="E582" s="3"/>
      <c r="F582" s="1"/>
      <c r="G582" s="1"/>
      <c r="H582" s="1"/>
      <c r="I582" s="1"/>
      <c r="J582" s="4"/>
      <c r="K582" s="5"/>
      <c r="L582" s="5"/>
      <c r="M582" s="1"/>
      <c r="N582" s="4"/>
      <c r="O582" s="1"/>
      <c r="P582" s="1"/>
      <c r="Q582" s="1"/>
      <c r="R582" s="2"/>
      <c r="S582" s="5"/>
      <c r="T582" s="1"/>
      <c r="U582" s="1"/>
    </row>
    <row r="583" s="7" customFormat="true" ht="12.75" hidden="false" customHeight="false" outlineLevel="0" collapsed="false">
      <c r="A583" s="1"/>
      <c r="B583" s="2"/>
      <c r="C583" s="2"/>
      <c r="D583" s="2"/>
      <c r="E583" s="3"/>
      <c r="F583" s="1"/>
      <c r="G583" s="1"/>
      <c r="H583" s="1"/>
      <c r="I583" s="1"/>
      <c r="J583" s="4"/>
      <c r="K583" s="5"/>
      <c r="L583" s="5"/>
      <c r="M583" s="1"/>
      <c r="N583" s="4"/>
      <c r="O583" s="1"/>
      <c r="P583" s="1"/>
      <c r="Q583" s="1"/>
      <c r="R583" s="2"/>
      <c r="S583" s="5"/>
      <c r="T583" s="1"/>
      <c r="U583" s="1"/>
    </row>
    <row r="584" s="7" customFormat="true" ht="12.75" hidden="false" customHeight="false" outlineLevel="0" collapsed="false">
      <c r="A584" s="1"/>
      <c r="B584" s="2"/>
      <c r="C584" s="2"/>
      <c r="D584" s="2"/>
      <c r="E584" s="3"/>
      <c r="F584" s="1"/>
      <c r="G584" s="1"/>
      <c r="H584" s="1"/>
      <c r="I584" s="1"/>
      <c r="J584" s="4"/>
      <c r="K584" s="5"/>
      <c r="L584" s="5"/>
      <c r="M584" s="1"/>
      <c r="N584" s="4"/>
      <c r="O584" s="1"/>
      <c r="P584" s="1"/>
      <c r="Q584" s="1"/>
      <c r="R584" s="2"/>
      <c r="S584" s="5"/>
      <c r="T584" s="1"/>
      <c r="U584" s="1"/>
    </row>
    <row r="585" s="7" customFormat="true" ht="12.75" hidden="false" customHeight="false" outlineLevel="0" collapsed="false">
      <c r="A585" s="1"/>
      <c r="B585" s="2"/>
      <c r="C585" s="2"/>
      <c r="D585" s="2"/>
      <c r="E585" s="3"/>
      <c r="F585" s="1"/>
      <c r="G585" s="1"/>
      <c r="H585" s="1"/>
      <c r="I585" s="1"/>
      <c r="J585" s="4"/>
      <c r="K585" s="5"/>
      <c r="L585" s="5"/>
      <c r="M585" s="1"/>
      <c r="N585" s="4"/>
      <c r="O585" s="1"/>
      <c r="P585" s="1"/>
      <c r="Q585" s="1"/>
      <c r="R585" s="2"/>
      <c r="S585" s="5"/>
      <c r="T585" s="1"/>
      <c r="U585" s="1"/>
    </row>
    <row r="586" s="7" customFormat="true" ht="12.75" hidden="false" customHeight="false" outlineLevel="0" collapsed="false">
      <c r="A586" s="1"/>
      <c r="B586" s="2"/>
      <c r="C586" s="2"/>
      <c r="D586" s="2"/>
      <c r="E586" s="3"/>
      <c r="F586" s="1"/>
      <c r="G586" s="1"/>
      <c r="H586" s="1"/>
      <c r="I586" s="1"/>
      <c r="J586" s="4"/>
      <c r="K586" s="5"/>
      <c r="L586" s="5"/>
      <c r="M586" s="1"/>
      <c r="N586" s="4"/>
      <c r="O586" s="1"/>
      <c r="P586" s="1"/>
      <c r="Q586" s="1"/>
      <c r="R586" s="2"/>
      <c r="S586" s="5"/>
      <c r="T586" s="1"/>
      <c r="U586" s="1"/>
    </row>
    <row r="587" s="7" customFormat="true" ht="12.75" hidden="false" customHeight="false" outlineLevel="0" collapsed="false">
      <c r="A587" s="1"/>
      <c r="B587" s="2"/>
      <c r="C587" s="2"/>
      <c r="D587" s="2"/>
      <c r="E587" s="3"/>
      <c r="F587" s="1"/>
      <c r="G587" s="1"/>
      <c r="H587" s="1"/>
      <c r="I587" s="1"/>
      <c r="J587" s="4"/>
      <c r="K587" s="5"/>
      <c r="L587" s="5"/>
      <c r="M587" s="1"/>
      <c r="N587" s="4"/>
      <c r="O587" s="1"/>
      <c r="P587" s="1"/>
      <c r="Q587" s="1"/>
      <c r="R587" s="2"/>
      <c r="S587" s="5"/>
      <c r="T587" s="1"/>
      <c r="U587" s="1"/>
    </row>
    <row r="588" s="7" customFormat="true" ht="12.75" hidden="false" customHeight="false" outlineLevel="0" collapsed="false">
      <c r="A588" s="1"/>
      <c r="B588" s="2"/>
      <c r="C588" s="2"/>
      <c r="D588" s="2"/>
      <c r="E588" s="3"/>
      <c r="F588" s="1"/>
      <c r="G588" s="1"/>
      <c r="H588" s="1"/>
      <c r="I588" s="1"/>
      <c r="J588" s="4"/>
      <c r="K588" s="5"/>
      <c r="L588" s="5"/>
      <c r="M588" s="1"/>
      <c r="N588" s="4"/>
      <c r="O588" s="1"/>
      <c r="P588" s="1"/>
      <c r="Q588" s="1"/>
      <c r="R588" s="2"/>
      <c r="S588" s="5"/>
      <c r="T588" s="1"/>
      <c r="U588" s="1"/>
    </row>
    <row r="589" s="7" customFormat="true" ht="12.75" hidden="false" customHeight="false" outlineLevel="0" collapsed="false">
      <c r="A589" s="1"/>
      <c r="B589" s="2"/>
      <c r="C589" s="2"/>
      <c r="D589" s="2"/>
      <c r="E589" s="3"/>
      <c r="F589" s="1"/>
      <c r="G589" s="1"/>
      <c r="H589" s="1"/>
      <c r="I589" s="1"/>
      <c r="J589" s="4"/>
      <c r="K589" s="5"/>
      <c r="L589" s="5"/>
      <c r="M589" s="1"/>
      <c r="N589" s="4"/>
      <c r="O589" s="1"/>
      <c r="P589" s="1"/>
      <c r="Q589" s="1"/>
      <c r="R589" s="2"/>
      <c r="S589" s="5"/>
      <c r="T589" s="1"/>
      <c r="U589" s="1"/>
    </row>
    <row r="590" s="7" customFormat="true" ht="12.75" hidden="false" customHeight="false" outlineLevel="0" collapsed="false">
      <c r="A590" s="1"/>
      <c r="B590" s="2"/>
      <c r="C590" s="2"/>
      <c r="D590" s="2"/>
      <c r="E590" s="3"/>
      <c r="F590" s="1"/>
      <c r="G590" s="1"/>
      <c r="H590" s="1"/>
      <c r="I590" s="1"/>
      <c r="J590" s="4"/>
      <c r="K590" s="5"/>
      <c r="L590" s="5"/>
      <c r="M590" s="1"/>
      <c r="N590" s="4"/>
      <c r="O590" s="1"/>
      <c r="P590" s="1"/>
      <c r="Q590" s="1"/>
      <c r="R590" s="2"/>
      <c r="S590" s="5"/>
      <c r="T590" s="1"/>
      <c r="U590" s="1"/>
    </row>
    <row r="591" s="7" customFormat="true" ht="12.75" hidden="false" customHeight="false" outlineLevel="0" collapsed="false">
      <c r="A591" s="1"/>
      <c r="B591" s="2"/>
      <c r="C591" s="2"/>
      <c r="D591" s="2"/>
      <c r="E591" s="3"/>
      <c r="F591" s="1"/>
      <c r="G591" s="1"/>
      <c r="H591" s="1"/>
      <c r="I591" s="1"/>
      <c r="J591" s="4"/>
      <c r="K591" s="5"/>
      <c r="L591" s="5"/>
      <c r="M591" s="1"/>
      <c r="N591" s="4"/>
      <c r="O591" s="1"/>
      <c r="P591" s="1"/>
      <c r="Q591" s="1"/>
      <c r="R591" s="2"/>
      <c r="S591" s="5"/>
      <c r="T591" s="1"/>
      <c r="U591" s="1"/>
    </row>
    <row r="592" s="7" customFormat="true" ht="12.75" hidden="false" customHeight="false" outlineLevel="0" collapsed="false">
      <c r="A592" s="1"/>
      <c r="B592" s="2"/>
      <c r="C592" s="2"/>
      <c r="D592" s="2"/>
      <c r="E592" s="3"/>
      <c r="F592" s="1"/>
      <c r="G592" s="1"/>
      <c r="H592" s="1"/>
      <c r="I592" s="1"/>
      <c r="J592" s="4"/>
      <c r="K592" s="5"/>
      <c r="L592" s="5"/>
      <c r="M592" s="1"/>
      <c r="N592" s="4"/>
      <c r="O592" s="1"/>
      <c r="P592" s="1"/>
      <c r="Q592" s="1"/>
      <c r="R592" s="2"/>
      <c r="S592" s="5"/>
      <c r="T592" s="1"/>
      <c r="U592" s="1"/>
    </row>
    <row r="593" s="7" customFormat="true" ht="12.75" hidden="false" customHeight="false" outlineLevel="0" collapsed="false">
      <c r="A593" s="1"/>
      <c r="B593" s="2"/>
      <c r="C593" s="2"/>
      <c r="D593" s="2"/>
      <c r="E593" s="3"/>
      <c r="F593" s="1"/>
      <c r="G593" s="1"/>
      <c r="H593" s="1"/>
      <c r="I593" s="1"/>
      <c r="J593" s="4"/>
      <c r="K593" s="5"/>
      <c r="L593" s="5"/>
      <c r="M593" s="1"/>
      <c r="N593" s="4"/>
      <c r="O593" s="1"/>
      <c r="P593" s="1"/>
      <c r="Q593" s="1"/>
      <c r="R593" s="2"/>
      <c r="S593" s="5"/>
      <c r="T593" s="1"/>
      <c r="U593" s="1"/>
    </row>
    <row r="594" s="7" customFormat="true" ht="12.75" hidden="false" customHeight="false" outlineLevel="0" collapsed="false">
      <c r="A594" s="1"/>
      <c r="B594" s="2"/>
      <c r="C594" s="2"/>
      <c r="D594" s="2"/>
      <c r="E594" s="3"/>
      <c r="F594" s="1"/>
      <c r="G594" s="1"/>
      <c r="H594" s="1"/>
      <c r="I594" s="1"/>
      <c r="J594" s="4"/>
      <c r="K594" s="5"/>
      <c r="L594" s="5"/>
      <c r="M594" s="1"/>
      <c r="N594" s="4"/>
      <c r="O594" s="1"/>
      <c r="P594" s="1"/>
      <c r="Q594" s="1"/>
      <c r="R594" s="2"/>
      <c r="S594" s="5"/>
      <c r="T594" s="1"/>
      <c r="U594" s="1"/>
    </row>
    <row r="595" s="7" customFormat="true" ht="12.75" hidden="false" customHeight="false" outlineLevel="0" collapsed="false">
      <c r="A595" s="1"/>
      <c r="B595" s="2"/>
      <c r="C595" s="2"/>
      <c r="D595" s="2"/>
      <c r="E595" s="3"/>
      <c r="F595" s="1"/>
      <c r="G595" s="1"/>
      <c r="H595" s="1"/>
      <c r="I595" s="1"/>
      <c r="J595" s="4"/>
      <c r="K595" s="5"/>
      <c r="L595" s="5"/>
      <c r="M595" s="1"/>
      <c r="N595" s="4"/>
      <c r="O595" s="1"/>
      <c r="P595" s="1"/>
      <c r="Q595" s="1"/>
      <c r="R595" s="2"/>
      <c r="S595" s="5"/>
      <c r="T595" s="1"/>
      <c r="U595" s="1"/>
    </row>
    <row r="596" s="7" customFormat="true" ht="12.75" hidden="false" customHeight="false" outlineLevel="0" collapsed="false">
      <c r="A596" s="1"/>
      <c r="B596" s="2"/>
      <c r="C596" s="2"/>
      <c r="D596" s="2"/>
      <c r="E596" s="3"/>
      <c r="F596" s="1"/>
      <c r="G596" s="1"/>
      <c r="H596" s="1"/>
      <c r="I596" s="1"/>
      <c r="J596" s="4"/>
      <c r="K596" s="5"/>
      <c r="L596" s="5"/>
      <c r="M596" s="1"/>
      <c r="N596" s="4"/>
      <c r="O596" s="1"/>
      <c r="P596" s="1"/>
      <c r="Q596" s="1"/>
      <c r="R596" s="2"/>
      <c r="S596" s="5"/>
      <c r="T596" s="1"/>
      <c r="U596" s="1"/>
    </row>
    <row r="597" s="7" customFormat="true" ht="12.75" hidden="false" customHeight="false" outlineLevel="0" collapsed="false">
      <c r="A597" s="1"/>
      <c r="B597" s="2"/>
      <c r="C597" s="2"/>
      <c r="D597" s="2"/>
      <c r="E597" s="3"/>
      <c r="F597" s="1"/>
      <c r="G597" s="1"/>
      <c r="H597" s="1"/>
      <c r="I597" s="1"/>
      <c r="J597" s="4"/>
      <c r="K597" s="5"/>
      <c r="L597" s="5"/>
      <c r="M597" s="1"/>
      <c r="N597" s="4"/>
      <c r="O597" s="1"/>
      <c r="P597" s="1"/>
      <c r="Q597" s="1"/>
      <c r="R597" s="2"/>
      <c r="S597" s="5"/>
      <c r="T597" s="1"/>
      <c r="U597" s="1"/>
    </row>
    <row r="598" s="7" customFormat="true" ht="12.75" hidden="false" customHeight="false" outlineLevel="0" collapsed="false">
      <c r="A598" s="1"/>
      <c r="B598" s="2"/>
      <c r="C598" s="2"/>
      <c r="D598" s="2"/>
      <c r="E598" s="3"/>
      <c r="F598" s="1"/>
      <c r="G598" s="1"/>
      <c r="H598" s="1"/>
      <c r="I598" s="1"/>
      <c r="J598" s="4"/>
      <c r="K598" s="5"/>
      <c r="L598" s="5"/>
      <c r="M598" s="1"/>
      <c r="N598" s="4"/>
      <c r="O598" s="1"/>
      <c r="P598" s="1"/>
      <c r="Q598" s="1"/>
      <c r="R598" s="2"/>
      <c r="S598" s="5"/>
      <c r="T598" s="1"/>
      <c r="U598" s="1"/>
    </row>
    <row r="599" s="7" customFormat="true" ht="12.75" hidden="false" customHeight="false" outlineLevel="0" collapsed="false">
      <c r="A599" s="1"/>
      <c r="B599" s="2"/>
      <c r="C599" s="2"/>
      <c r="D599" s="2"/>
      <c r="E599" s="3"/>
      <c r="F599" s="1"/>
      <c r="G599" s="1"/>
      <c r="H599" s="1"/>
      <c r="I599" s="1"/>
      <c r="J599" s="4"/>
      <c r="K599" s="5"/>
      <c r="L599" s="5"/>
      <c r="M599" s="1"/>
      <c r="N599" s="4"/>
      <c r="O599" s="1"/>
      <c r="P599" s="1"/>
      <c r="Q599" s="1"/>
      <c r="R599" s="2"/>
      <c r="S599" s="5"/>
      <c r="T599" s="1"/>
      <c r="U599" s="1"/>
    </row>
    <row r="600" s="7" customFormat="true" ht="12.75" hidden="false" customHeight="false" outlineLevel="0" collapsed="false">
      <c r="A600" s="1"/>
      <c r="B600" s="2"/>
      <c r="C600" s="2"/>
      <c r="D600" s="2"/>
      <c r="E600" s="3"/>
      <c r="F600" s="1"/>
      <c r="G600" s="1"/>
      <c r="H600" s="1"/>
      <c r="I600" s="1"/>
      <c r="J600" s="4"/>
      <c r="K600" s="5"/>
      <c r="L600" s="5"/>
      <c r="M600" s="1"/>
      <c r="N600" s="4"/>
      <c r="O600" s="1"/>
      <c r="P600" s="1"/>
      <c r="Q600" s="1"/>
      <c r="R600" s="2"/>
      <c r="S600" s="5"/>
      <c r="T600" s="1"/>
      <c r="U600" s="1"/>
    </row>
    <row r="601" s="7" customFormat="true" ht="12.75" hidden="false" customHeight="false" outlineLevel="0" collapsed="false">
      <c r="A601" s="1"/>
      <c r="B601" s="2"/>
      <c r="C601" s="2"/>
      <c r="D601" s="2"/>
      <c r="E601" s="3"/>
      <c r="F601" s="1"/>
      <c r="G601" s="1"/>
      <c r="H601" s="1"/>
      <c r="I601" s="1"/>
      <c r="J601" s="4"/>
      <c r="K601" s="5"/>
      <c r="L601" s="5"/>
      <c r="M601" s="1"/>
      <c r="N601" s="4"/>
      <c r="O601" s="1"/>
      <c r="P601" s="1"/>
      <c r="Q601" s="1"/>
      <c r="R601" s="2"/>
      <c r="S601" s="5"/>
      <c r="T601" s="1"/>
      <c r="U601" s="1"/>
    </row>
    <row r="602" s="7" customFormat="true" ht="12.75" hidden="false" customHeight="false" outlineLevel="0" collapsed="false">
      <c r="A602" s="1"/>
      <c r="B602" s="2"/>
      <c r="C602" s="2"/>
      <c r="D602" s="2"/>
      <c r="E602" s="3"/>
      <c r="F602" s="1"/>
      <c r="G602" s="1"/>
      <c r="H602" s="1"/>
      <c r="I602" s="1"/>
      <c r="J602" s="4"/>
      <c r="K602" s="5"/>
      <c r="L602" s="5"/>
      <c r="M602" s="1"/>
      <c r="N602" s="4"/>
      <c r="O602" s="1"/>
      <c r="P602" s="1"/>
      <c r="Q602" s="1"/>
      <c r="R602" s="2"/>
      <c r="S602" s="5"/>
      <c r="T602" s="1"/>
      <c r="U602" s="1"/>
    </row>
    <row r="603" s="7" customFormat="true" ht="12.75" hidden="false" customHeight="false" outlineLevel="0" collapsed="false">
      <c r="A603" s="1"/>
      <c r="B603" s="2"/>
      <c r="C603" s="2"/>
      <c r="D603" s="2"/>
      <c r="E603" s="3"/>
      <c r="F603" s="1"/>
      <c r="G603" s="1"/>
      <c r="H603" s="1"/>
      <c r="I603" s="1"/>
      <c r="J603" s="4"/>
      <c r="K603" s="5"/>
      <c r="L603" s="5"/>
      <c r="M603" s="1"/>
      <c r="N603" s="4"/>
      <c r="O603" s="1"/>
      <c r="P603" s="1"/>
      <c r="Q603" s="1"/>
      <c r="R603" s="2"/>
      <c r="S603" s="5"/>
      <c r="T603" s="1"/>
      <c r="U603" s="1"/>
    </row>
    <row r="604" s="7" customFormat="true" ht="12.75" hidden="false" customHeight="false" outlineLevel="0" collapsed="false">
      <c r="A604" s="1"/>
      <c r="B604" s="2"/>
      <c r="C604" s="2"/>
      <c r="D604" s="2"/>
      <c r="E604" s="3"/>
      <c r="F604" s="1"/>
      <c r="G604" s="1"/>
      <c r="H604" s="1"/>
      <c r="I604" s="1"/>
      <c r="J604" s="4"/>
      <c r="K604" s="5"/>
      <c r="L604" s="5"/>
      <c r="M604" s="1"/>
      <c r="N604" s="4"/>
      <c r="O604" s="1"/>
      <c r="P604" s="1"/>
      <c r="Q604" s="1"/>
      <c r="R604" s="2"/>
      <c r="S604" s="5"/>
      <c r="T604" s="1"/>
      <c r="U604" s="1"/>
    </row>
    <row r="605" s="7" customFormat="true" ht="12.75" hidden="false" customHeight="false" outlineLevel="0" collapsed="false">
      <c r="A605" s="1"/>
      <c r="B605" s="2"/>
      <c r="C605" s="2"/>
      <c r="D605" s="2"/>
      <c r="E605" s="3"/>
      <c r="F605" s="1"/>
      <c r="G605" s="1"/>
      <c r="H605" s="1"/>
      <c r="I605" s="1"/>
      <c r="J605" s="4"/>
      <c r="K605" s="5"/>
      <c r="L605" s="5"/>
      <c r="M605" s="1"/>
      <c r="N605" s="4"/>
      <c r="O605" s="1"/>
      <c r="P605" s="1"/>
      <c r="Q605" s="1"/>
      <c r="R605" s="2"/>
      <c r="S605" s="5"/>
      <c r="T605" s="1"/>
      <c r="U605" s="1"/>
    </row>
    <row r="606" s="7" customFormat="true" ht="12.75" hidden="false" customHeight="false" outlineLevel="0" collapsed="false">
      <c r="A606" s="1"/>
      <c r="B606" s="2"/>
      <c r="C606" s="2"/>
      <c r="D606" s="2"/>
      <c r="E606" s="3"/>
      <c r="F606" s="1"/>
      <c r="G606" s="1"/>
      <c r="H606" s="1"/>
      <c r="I606" s="1"/>
      <c r="J606" s="4"/>
      <c r="K606" s="5"/>
      <c r="L606" s="5"/>
      <c r="M606" s="1"/>
      <c r="N606" s="4"/>
      <c r="O606" s="1"/>
      <c r="P606" s="1"/>
      <c r="Q606" s="1"/>
      <c r="R606" s="2"/>
      <c r="S606" s="5"/>
      <c r="T606" s="1"/>
      <c r="U606" s="1"/>
    </row>
    <row r="607" s="7" customFormat="true" ht="12.75" hidden="false" customHeight="false" outlineLevel="0" collapsed="false">
      <c r="A607" s="1"/>
      <c r="B607" s="2"/>
      <c r="C607" s="2"/>
      <c r="D607" s="2"/>
      <c r="E607" s="3"/>
      <c r="F607" s="1"/>
      <c r="G607" s="1"/>
      <c r="H607" s="1"/>
      <c r="I607" s="1"/>
      <c r="J607" s="4"/>
      <c r="K607" s="5"/>
      <c r="L607" s="5"/>
      <c r="M607" s="1"/>
      <c r="N607" s="4"/>
      <c r="O607" s="1"/>
      <c r="P607" s="1"/>
      <c r="Q607" s="1"/>
      <c r="R607" s="2"/>
      <c r="S607" s="5"/>
      <c r="T607" s="1"/>
      <c r="U607" s="1"/>
    </row>
    <row r="608" s="7" customFormat="true" ht="12.75" hidden="false" customHeight="false" outlineLevel="0" collapsed="false">
      <c r="A608" s="1"/>
      <c r="B608" s="2"/>
      <c r="C608" s="2"/>
      <c r="D608" s="2"/>
      <c r="E608" s="3"/>
      <c r="F608" s="1"/>
      <c r="G608" s="1"/>
      <c r="H608" s="1"/>
      <c r="I608" s="1"/>
      <c r="J608" s="4"/>
      <c r="K608" s="5"/>
      <c r="L608" s="5"/>
      <c r="M608" s="1"/>
      <c r="N608" s="4"/>
      <c r="O608" s="1"/>
      <c r="P608" s="1"/>
      <c r="Q608" s="1"/>
      <c r="R608" s="2"/>
      <c r="S608" s="5"/>
      <c r="T608" s="1"/>
      <c r="U608" s="1"/>
    </row>
    <row r="609" s="7" customFormat="true" ht="12.75" hidden="false" customHeight="false" outlineLevel="0" collapsed="false">
      <c r="A609" s="1"/>
      <c r="B609" s="2"/>
      <c r="C609" s="2"/>
      <c r="D609" s="2"/>
      <c r="E609" s="3"/>
      <c r="F609" s="1"/>
      <c r="G609" s="1"/>
      <c r="H609" s="1"/>
      <c r="I609" s="1"/>
      <c r="J609" s="4"/>
      <c r="K609" s="5"/>
      <c r="L609" s="5"/>
      <c r="M609" s="1"/>
      <c r="N609" s="4"/>
      <c r="O609" s="1"/>
      <c r="P609" s="1"/>
      <c r="Q609" s="1"/>
      <c r="R609" s="2"/>
      <c r="S609" s="5"/>
      <c r="T609" s="1"/>
      <c r="U609" s="1"/>
    </row>
    <row r="610" s="7" customFormat="true" ht="12.75" hidden="false" customHeight="false" outlineLevel="0" collapsed="false">
      <c r="A610" s="1"/>
      <c r="B610" s="2"/>
      <c r="C610" s="2"/>
      <c r="D610" s="2"/>
      <c r="E610" s="3"/>
      <c r="F610" s="1"/>
      <c r="G610" s="1"/>
      <c r="H610" s="1"/>
      <c r="I610" s="1"/>
      <c r="J610" s="4"/>
      <c r="K610" s="5"/>
      <c r="L610" s="5"/>
      <c r="M610" s="1"/>
      <c r="N610" s="4"/>
      <c r="O610" s="1"/>
      <c r="P610" s="1"/>
      <c r="Q610" s="1"/>
      <c r="R610" s="2"/>
      <c r="S610" s="5"/>
      <c r="T610" s="1"/>
      <c r="U610" s="1"/>
    </row>
    <row r="611" s="7" customFormat="true" ht="12.75" hidden="false" customHeight="false" outlineLevel="0" collapsed="false">
      <c r="A611" s="1"/>
      <c r="B611" s="2"/>
      <c r="C611" s="2"/>
      <c r="D611" s="2"/>
      <c r="E611" s="3"/>
      <c r="F611" s="1"/>
      <c r="G611" s="1"/>
      <c r="H611" s="1"/>
      <c r="I611" s="1"/>
      <c r="J611" s="4"/>
      <c r="K611" s="5"/>
      <c r="L611" s="5"/>
      <c r="M611" s="1"/>
      <c r="N611" s="4"/>
      <c r="O611" s="1"/>
      <c r="P611" s="1"/>
      <c r="Q611" s="1"/>
      <c r="R611" s="2"/>
      <c r="S611" s="5"/>
      <c r="T611" s="1"/>
      <c r="U611" s="1"/>
    </row>
    <row r="612" s="7" customFormat="true" ht="12.75" hidden="false" customHeight="false" outlineLevel="0" collapsed="false">
      <c r="A612" s="1"/>
      <c r="B612" s="2"/>
      <c r="C612" s="2"/>
      <c r="D612" s="2"/>
      <c r="E612" s="3"/>
      <c r="F612" s="1"/>
      <c r="G612" s="1"/>
      <c r="H612" s="1"/>
      <c r="I612" s="1"/>
      <c r="J612" s="4"/>
      <c r="K612" s="5"/>
      <c r="L612" s="5"/>
      <c r="M612" s="1"/>
      <c r="N612" s="4"/>
      <c r="O612" s="1"/>
      <c r="P612" s="1"/>
      <c r="Q612" s="1"/>
      <c r="R612" s="2"/>
      <c r="S612" s="5"/>
      <c r="T612" s="1"/>
      <c r="U612" s="1"/>
    </row>
    <row r="613" s="7" customFormat="true" ht="12.75" hidden="false" customHeight="false" outlineLevel="0" collapsed="false">
      <c r="A613" s="1"/>
      <c r="B613" s="2"/>
      <c r="C613" s="2"/>
      <c r="D613" s="2"/>
      <c r="E613" s="3"/>
      <c r="F613" s="1"/>
      <c r="G613" s="1"/>
      <c r="H613" s="1"/>
      <c r="I613" s="1"/>
      <c r="J613" s="4"/>
      <c r="K613" s="5"/>
      <c r="L613" s="5"/>
      <c r="M613" s="1"/>
      <c r="N613" s="4"/>
      <c r="O613" s="1"/>
      <c r="P613" s="1"/>
      <c r="Q613" s="1"/>
      <c r="R613" s="2"/>
      <c r="S613" s="5"/>
      <c r="T613" s="1"/>
      <c r="U613" s="1"/>
    </row>
    <row r="614" s="7" customFormat="true" ht="12.75" hidden="false" customHeight="false" outlineLevel="0" collapsed="false">
      <c r="A614" s="1"/>
      <c r="B614" s="2"/>
      <c r="C614" s="2"/>
      <c r="D614" s="2"/>
      <c r="E614" s="3"/>
      <c r="F614" s="1"/>
      <c r="G614" s="1"/>
      <c r="H614" s="1"/>
      <c r="I614" s="1"/>
      <c r="J614" s="4"/>
      <c r="K614" s="5"/>
      <c r="L614" s="5"/>
      <c r="M614" s="1"/>
      <c r="N614" s="4"/>
      <c r="O614" s="1"/>
      <c r="P614" s="1"/>
      <c r="Q614" s="1"/>
      <c r="R614" s="2"/>
      <c r="S614" s="5"/>
      <c r="T614" s="1"/>
      <c r="U614" s="1"/>
    </row>
    <row r="615" s="7" customFormat="true" ht="12.75" hidden="false" customHeight="false" outlineLevel="0" collapsed="false">
      <c r="A615" s="1"/>
      <c r="B615" s="2"/>
      <c r="C615" s="2"/>
      <c r="D615" s="2"/>
      <c r="E615" s="3"/>
      <c r="F615" s="1"/>
      <c r="G615" s="1"/>
      <c r="H615" s="1"/>
      <c r="I615" s="1"/>
      <c r="J615" s="4"/>
      <c r="K615" s="5"/>
      <c r="L615" s="5"/>
      <c r="M615" s="1"/>
      <c r="N615" s="4"/>
      <c r="O615" s="1"/>
      <c r="P615" s="1"/>
      <c r="Q615" s="1"/>
      <c r="R615" s="2"/>
      <c r="S615" s="5"/>
      <c r="T615" s="1"/>
      <c r="U615" s="1"/>
    </row>
    <row r="616" s="7" customFormat="true" ht="12.75" hidden="false" customHeight="false" outlineLevel="0" collapsed="false">
      <c r="A616" s="1"/>
      <c r="B616" s="2"/>
      <c r="C616" s="2"/>
      <c r="D616" s="2"/>
      <c r="E616" s="3"/>
      <c r="F616" s="1"/>
      <c r="G616" s="1"/>
      <c r="H616" s="1"/>
      <c r="I616" s="1"/>
      <c r="J616" s="4"/>
      <c r="K616" s="5"/>
      <c r="L616" s="5"/>
      <c r="M616" s="1"/>
      <c r="N616" s="4"/>
      <c r="O616" s="1"/>
      <c r="P616" s="1"/>
      <c r="Q616" s="1"/>
      <c r="R616" s="2"/>
      <c r="S616" s="5"/>
      <c r="T616" s="1"/>
      <c r="U616" s="1"/>
    </row>
    <row r="617" s="7" customFormat="true" ht="12.75" hidden="false" customHeight="false" outlineLevel="0" collapsed="false">
      <c r="A617" s="1"/>
      <c r="B617" s="2"/>
      <c r="C617" s="2"/>
      <c r="D617" s="2"/>
      <c r="E617" s="3"/>
      <c r="F617" s="1"/>
      <c r="G617" s="1"/>
      <c r="H617" s="1"/>
      <c r="I617" s="1"/>
      <c r="J617" s="4"/>
      <c r="K617" s="5"/>
      <c r="L617" s="5"/>
      <c r="M617" s="1"/>
      <c r="N617" s="4"/>
      <c r="O617" s="1"/>
      <c r="P617" s="1"/>
      <c r="Q617" s="1"/>
      <c r="R617" s="2"/>
      <c r="S617" s="5"/>
      <c r="T617" s="1"/>
      <c r="U617" s="1"/>
    </row>
    <row r="618" s="7" customFormat="true" ht="12.75" hidden="false" customHeight="false" outlineLevel="0" collapsed="false">
      <c r="A618" s="1"/>
      <c r="B618" s="2"/>
      <c r="C618" s="2"/>
      <c r="D618" s="2"/>
      <c r="E618" s="3"/>
      <c r="F618" s="1"/>
      <c r="G618" s="1"/>
      <c r="H618" s="1"/>
      <c r="I618" s="1"/>
      <c r="J618" s="4"/>
      <c r="K618" s="5"/>
      <c r="L618" s="5"/>
      <c r="M618" s="1"/>
      <c r="N618" s="4"/>
      <c r="O618" s="1"/>
      <c r="P618" s="1"/>
      <c r="Q618" s="1"/>
      <c r="R618" s="2"/>
      <c r="S618" s="5"/>
      <c r="T618" s="1"/>
      <c r="U618" s="1"/>
    </row>
    <row r="619" s="7" customFormat="true" ht="12.75" hidden="false" customHeight="false" outlineLevel="0" collapsed="false">
      <c r="A619" s="1"/>
      <c r="B619" s="2"/>
      <c r="C619" s="2"/>
      <c r="D619" s="2"/>
      <c r="E619" s="3"/>
      <c r="F619" s="1"/>
      <c r="G619" s="1"/>
      <c r="H619" s="1"/>
      <c r="I619" s="1"/>
      <c r="J619" s="4"/>
      <c r="K619" s="5"/>
      <c r="L619" s="5"/>
      <c r="M619" s="1"/>
      <c r="N619" s="4"/>
      <c r="O619" s="1"/>
      <c r="P619" s="1"/>
      <c r="Q619" s="1"/>
      <c r="R619" s="2"/>
      <c r="S619" s="5"/>
      <c r="T619" s="1"/>
      <c r="U619" s="1"/>
    </row>
    <row r="620" s="7" customFormat="true" ht="12.75" hidden="false" customHeight="false" outlineLevel="0" collapsed="false">
      <c r="A620" s="1"/>
      <c r="B620" s="2"/>
      <c r="C620" s="2"/>
      <c r="D620" s="2"/>
      <c r="E620" s="3"/>
      <c r="F620" s="1"/>
      <c r="G620" s="1"/>
      <c r="H620" s="1"/>
      <c r="I620" s="1"/>
      <c r="J620" s="4"/>
      <c r="K620" s="5"/>
      <c r="L620" s="5"/>
      <c r="M620" s="1"/>
      <c r="N620" s="4"/>
      <c r="O620" s="1"/>
      <c r="P620" s="1"/>
      <c r="Q620" s="1"/>
      <c r="R620" s="2"/>
      <c r="S620" s="5"/>
      <c r="T620" s="1"/>
      <c r="U620" s="1"/>
    </row>
    <row r="621" s="7" customFormat="true" ht="12.75" hidden="false" customHeight="false" outlineLevel="0" collapsed="false">
      <c r="A621" s="1"/>
      <c r="B621" s="2"/>
      <c r="C621" s="2"/>
      <c r="D621" s="2"/>
      <c r="E621" s="3"/>
      <c r="F621" s="1"/>
      <c r="G621" s="1"/>
      <c r="H621" s="1"/>
      <c r="I621" s="1"/>
      <c r="J621" s="4"/>
      <c r="K621" s="5"/>
      <c r="L621" s="5"/>
      <c r="M621" s="1"/>
      <c r="N621" s="4"/>
      <c r="O621" s="1"/>
      <c r="P621" s="1"/>
      <c r="Q621" s="1"/>
      <c r="R621" s="2"/>
      <c r="S621" s="5"/>
      <c r="T621" s="1"/>
      <c r="U621" s="1"/>
    </row>
    <row r="622" s="7" customFormat="true" ht="12.75" hidden="false" customHeight="false" outlineLevel="0" collapsed="false">
      <c r="A622" s="1"/>
      <c r="B622" s="2"/>
      <c r="C622" s="2"/>
      <c r="D622" s="2"/>
      <c r="E622" s="3"/>
      <c r="F622" s="1"/>
      <c r="G622" s="1"/>
      <c r="H622" s="1"/>
      <c r="I622" s="1"/>
      <c r="J622" s="4"/>
      <c r="K622" s="5"/>
      <c r="L622" s="5"/>
      <c r="M622" s="1"/>
      <c r="N622" s="4"/>
      <c r="O622" s="1"/>
      <c r="P622" s="1"/>
      <c r="Q622" s="1"/>
      <c r="R622" s="2"/>
      <c r="S622" s="5"/>
      <c r="T622" s="1"/>
      <c r="U622" s="1"/>
    </row>
    <row r="623" s="7" customFormat="true" ht="12.75" hidden="false" customHeight="false" outlineLevel="0" collapsed="false">
      <c r="A623" s="1"/>
      <c r="B623" s="2"/>
      <c r="C623" s="2"/>
      <c r="D623" s="2"/>
      <c r="E623" s="3"/>
      <c r="F623" s="1"/>
      <c r="G623" s="1"/>
      <c r="H623" s="1"/>
      <c r="I623" s="1"/>
      <c r="J623" s="4"/>
      <c r="K623" s="5"/>
      <c r="L623" s="5"/>
      <c r="M623" s="1"/>
      <c r="N623" s="4"/>
      <c r="O623" s="1"/>
      <c r="P623" s="1"/>
      <c r="Q623" s="1"/>
      <c r="R623" s="2"/>
      <c r="S623" s="5"/>
      <c r="T623" s="1"/>
      <c r="U623" s="1"/>
    </row>
    <row r="624" s="7" customFormat="true" ht="12.75" hidden="false" customHeight="false" outlineLevel="0" collapsed="false">
      <c r="A624" s="1"/>
      <c r="B624" s="2"/>
      <c r="C624" s="2"/>
      <c r="D624" s="2"/>
      <c r="E624" s="3"/>
      <c r="F624" s="1"/>
      <c r="G624" s="1"/>
      <c r="H624" s="1"/>
      <c r="I624" s="1"/>
      <c r="J624" s="4"/>
      <c r="K624" s="5"/>
      <c r="L624" s="5"/>
      <c r="M624" s="1"/>
      <c r="N624" s="4"/>
      <c r="O624" s="1"/>
      <c r="P624" s="1"/>
      <c r="Q624" s="1"/>
      <c r="R624" s="2"/>
      <c r="S624" s="5"/>
      <c r="T624" s="1"/>
      <c r="U624" s="1"/>
    </row>
    <row r="625" s="7" customFormat="true" ht="12.75" hidden="false" customHeight="false" outlineLevel="0" collapsed="false">
      <c r="A625" s="1"/>
      <c r="B625" s="2"/>
      <c r="C625" s="2"/>
      <c r="D625" s="2"/>
      <c r="E625" s="3"/>
      <c r="F625" s="1"/>
      <c r="G625" s="1"/>
      <c r="H625" s="1"/>
      <c r="I625" s="1"/>
      <c r="J625" s="4"/>
      <c r="K625" s="5"/>
      <c r="L625" s="5"/>
      <c r="M625" s="1"/>
      <c r="N625" s="4"/>
      <c r="O625" s="1"/>
      <c r="P625" s="1"/>
      <c r="Q625" s="1"/>
      <c r="R625" s="2"/>
      <c r="S625" s="5"/>
      <c r="T625" s="1"/>
      <c r="U625" s="1"/>
    </row>
    <row r="626" s="7" customFormat="true" ht="12.75" hidden="false" customHeight="false" outlineLevel="0" collapsed="false">
      <c r="A626" s="1"/>
      <c r="B626" s="2"/>
      <c r="C626" s="2"/>
      <c r="D626" s="2"/>
      <c r="E626" s="3"/>
      <c r="F626" s="1"/>
      <c r="G626" s="1"/>
      <c r="H626" s="1"/>
      <c r="I626" s="1"/>
      <c r="J626" s="4"/>
      <c r="K626" s="5"/>
      <c r="L626" s="5"/>
      <c r="M626" s="1"/>
      <c r="N626" s="4"/>
      <c r="O626" s="1"/>
      <c r="P626" s="1"/>
      <c r="Q626" s="1"/>
      <c r="R626" s="2"/>
      <c r="S626" s="5"/>
      <c r="T626" s="1"/>
      <c r="U626" s="1"/>
    </row>
    <row r="627" s="7" customFormat="true" ht="12.75" hidden="false" customHeight="false" outlineLevel="0" collapsed="false">
      <c r="A627" s="1"/>
      <c r="B627" s="2"/>
      <c r="C627" s="2"/>
      <c r="D627" s="2"/>
      <c r="E627" s="3"/>
      <c r="F627" s="1"/>
      <c r="G627" s="1"/>
      <c r="H627" s="1"/>
      <c r="I627" s="1"/>
      <c r="J627" s="4"/>
      <c r="K627" s="5"/>
      <c r="L627" s="5"/>
      <c r="M627" s="1"/>
      <c r="N627" s="4"/>
      <c r="O627" s="1"/>
      <c r="P627" s="1"/>
      <c r="Q627" s="1"/>
      <c r="R627" s="2"/>
      <c r="S627" s="5"/>
      <c r="T627" s="1"/>
      <c r="U627" s="1"/>
    </row>
    <row r="628" s="7" customFormat="true" ht="12.75" hidden="false" customHeight="false" outlineLevel="0" collapsed="false">
      <c r="A628" s="1"/>
      <c r="B628" s="2"/>
      <c r="C628" s="2"/>
      <c r="D628" s="2"/>
      <c r="E628" s="3"/>
      <c r="F628" s="1"/>
      <c r="G628" s="1"/>
      <c r="H628" s="1"/>
      <c r="I628" s="1"/>
      <c r="J628" s="4"/>
      <c r="K628" s="5"/>
      <c r="L628" s="5"/>
      <c r="M628" s="1"/>
      <c r="N628" s="4"/>
      <c r="O628" s="1"/>
      <c r="P628" s="1"/>
      <c r="Q628" s="1"/>
      <c r="R628" s="2"/>
      <c r="S628" s="5"/>
      <c r="T628" s="1"/>
      <c r="U628" s="1"/>
    </row>
    <row r="629" s="7" customFormat="true" ht="12.75" hidden="false" customHeight="false" outlineLevel="0" collapsed="false">
      <c r="A629" s="1"/>
      <c r="B629" s="2"/>
      <c r="C629" s="2"/>
      <c r="D629" s="2"/>
      <c r="E629" s="3"/>
      <c r="F629" s="1"/>
      <c r="G629" s="1"/>
      <c r="H629" s="1"/>
      <c r="I629" s="1"/>
      <c r="J629" s="4"/>
      <c r="K629" s="5"/>
      <c r="L629" s="5"/>
      <c r="M629" s="1"/>
      <c r="N629" s="4"/>
      <c r="O629" s="1"/>
      <c r="P629" s="1"/>
      <c r="Q629" s="1"/>
      <c r="R629" s="2"/>
      <c r="S629" s="5"/>
      <c r="T629" s="1"/>
      <c r="U629" s="1"/>
    </row>
    <row r="630" s="7" customFormat="true" ht="12.75" hidden="false" customHeight="false" outlineLevel="0" collapsed="false">
      <c r="A630" s="1"/>
      <c r="B630" s="2"/>
      <c r="C630" s="2"/>
      <c r="D630" s="2"/>
      <c r="E630" s="3"/>
      <c r="F630" s="1"/>
      <c r="G630" s="1"/>
      <c r="H630" s="1"/>
      <c r="I630" s="1"/>
      <c r="J630" s="4"/>
      <c r="K630" s="5"/>
      <c r="L630" s="5"/>
      <c r="M630" s="1"/>
      <c r="N630" s="4"/>
      <c r="O630" s="1"/>
      <c r="P630" s="1"/>
      <c r="Q630" s="1"/>
      <c r="R630" s="2"/>
      <c r="S630" s="5"/>
      <c r="T630" s="1"/>
      <c r="U630" s="1"/>
    </row>
    <row r="631" s="7" customFormat="true" ht="12.75" hidden="false" customHeight="false" outlineLevel="0" collapsed="false">
      <c r="A631" s="1"/>
      <c r="B631" s="2"/>
      <c r="C631" s="2"/>
      <c r="D631" s="2"/>
      <c r="E631" s="3"/>
      <c r="F631" s="1"/>
      <c r="G631" s="1"/>
      <c r="H631" s="1"/>
      <c r="I631" s="1"/>
      <c r="J631" s="4"/>
      <c r="K631" s="5"/>
      <c r="L631" s="5"/>
      <c r="M631" s="1"/>
      <c r="N631" s="4"/>
      <c r="O631" s="1"/>
      <c r="P631" s="1"/>
      <c r="Q631" s="1"/>
      <c r="R631" s="2"/>
      <c r="S631" s="5"/>
      <c r="T631" s="1"/>
      <c r="U631" s="1"/>
    </row>
    <row r="632" s="7" customFormat="true" ht="12.75" hidden="false" customHeight="false" outlineLevel="0" collapsed="false">
      <c r="A632" s="1"/>
      <c r="B632" s="2"/>
      <c r="C632" s="2"/>
      <c r="D632" s="2"/>
      <c r="E632" s="3"/>
      <c r="F632" s="1"/>
      <c r="G632" s="1"/>
      <c r="H632" s="1"/>
      <c r="I632" s="1"/>
      <c r="J632" s="4"/>
      <c r="K632" s="5"/>
      <c r="L632" s="5"/>
      <c r="M632" s="1"/>
      <c r="N632" s="4"/>
      <c r="O632" s="1"/>
      <c r="P632" s="1"/>
      <c r="Q632" s="1"/>
      <c r="R632" s="2"/>
      <c r="S632" s="5"/>
      <c r="T632" s="1"/>
      <c r="U632" s="1"/>
    </row>
    <row r="633" s="7" customFormat="true" ht="12.75" hidden="false" customHeight="false" outlineLevel="0" collapsed="false">
      <c r="A633" s="1"/>
      <c r="B633" s="2"/>
      <c r="C633" s="2"/>
      <c r="D633" s="2"/>
      <c r="E633" s="3"/>
      <c r="F633" s="1"/>
      <c r="G633" s="1"/>
      <c r="H633" s="1"/>
      <c r="I633" s="1"/>
      <c r="J633" s="4"/>
      <c r="K633" s="5"/>
      <c r="L633" s="5"/>
      <c r="M633" s="1"/>
      <c r="N633" s="4"/>
      <c r="O633" s="1"/>
      <c r="P633" s="1"/>
      <c r="Q633" s="1"/>
      <c r="R633" s="2"/>
      <c r="S633" s="5"/>
      <c r="T633" s="1"/>
      <c r="U633" s="1"/>
    </row>
    <row r="634" s="7" customFormat="true" ht="12.75" hidden="false" customHeight="false" outlineLevel="0" collapsed="false">
      <c r="A634" s="1"/>
      <c r="B634" s="2"/>
      <c r="C634" s="2"/>
      <c r="D634" s="2"/>
      <c r="E634" s="3"/>
      <c r="F634" s="1"/>
      <c r="G634" s="1"/>
      <c r="H634" s="1"/>
      <c r="I634" s="1"/>
      <c r="J634" s="4"/>
      <c r="K634" s="5"/>
      <c r="L634" s="5"/>
      <c r="M634" s="1"/>
      <c r="N634" s="4"/>
      <c r="O634" s="1"/>
      <c r="P634" s="1"/>
      <c r="Q634" s="1"/>
      <c r="R634" s="2"/>
      <c r="S634" s="5"/>
      <c r="T634" s="1"/>
      <c r="U634" s="1"/>
    </row>
    <row r="635" s="7" customFormat="true" ht="12.75" hidden="false" customHeight="false" outlineLevel="0" collapsed="false">
      <c r="A635" s="1"/>
      <c r="B635" s="2"/>
      <c r="C635" s="2"/>
      <c r="D635" s="2"/>
      <c r="E635" s="3"/>
      <c r="F635" s="1"/>
      <c r="G635" s="1"/>
      <c r="H635" s="1"/>
      <c r="I635" s="1"/>
      <c r="J635" s="4"/>
      <c r="K635" s="5"/>
      <c r="L635" s="5"/>
      <c r="M635" s="1"/>
      <c r="N635" s="4"/>
      <c r="O635" s="1"/>
      <c r="P635" s="1"/>
      <c r="Q635" s="1"/>
      <c r="R635" s="2"/>
      <c r="S635" s="5"/>
      <c r="T635" s="1"/>
      <c r="U635" s="1"/>
    </row>
    <row r="636" s="7" customFormat="true" ht="12.75" hidden="false" customHeight="false" outlineLevel="0" collapsed="false">
      <c r="A636" s="1"/>
      <c r="B636" s="2"/>
      <c r="C636" s="2"/>
      <c r="D636" s="2"/>
      <c r="E636" s="3"/>
      <c r="F636" s="1"/>
      <c r="G636" s="1"/>
      <c r="H636" s="1"/>
      <c r="I636" s="1"/>
      <c r="J636" s="4"/>
      <c r="K636" s="5"/>
      <c r="L636" s="5"/>
      <c r="M636" s="1"/>
      <c r="N636" s="4"/>
      <c r="O636" s="1"/>
      <c r="P636" s="1"/>
      <c r="Q636" s="1"/>
      <c r="R636" s="2"/>
      <c r="S636" s="5"/>
      <c r="T636" s="1"/>
      <c r="U636" s="1"/>
    </row>
    <row r="637" s="7" customFormat="true" ht="12.75" hidden="false" customHeight="false" outlineLevel="0" collapsed="false">
      <c r="A637" s="1"/>
      <c r="B637" s="2"/>
      <c r="C637" s="2"/>
      <c r="D637" s="2"/>
      <c r="E637" s="3"/>
      <c r="F637" s="1"/>
      <c r="G637" s="1"/>
      <c r="H637" s="1"/>
      <c r="I637" s="1"/>
      <c r="J637" s="4"/>
      <c r="K637" s="5"/>
      <c r="L637" s="5"/>
      <c r="M637" s="1"/>
      <c r="N637" s="4"/>
      <c r="O637" s="1"/>
      <c r="P637" s="1"/>
      <c r="Q637" s="1"/>
      <c r="R637" s="2"/>
      <c r="S637" s="5"/>
      <c r="T637" s="1"/>
      <c r="U637" s="1"/>
    </row>
    <row r="638" s="7" customFormat="true" ht="12.75" hidden="false" customHeight="false" outlineLevel="0" collapsed="false">
      <c r="A638" s="1"/>
      <c r="B638" s="2"/>
      <c r="C638" s="2"/>
      <c r="D638" s="2"/>
      <c r="E638" s="3"/>
      <c r="F638" s="1"/>
      <c r="G638" s="1"/>
      <c r="H638" s="1"/>
      <c r="I638" s="1"/>
      <c r="J638" s="4"/>
      <c r="K638" s="5"/>
      <c r="L638" s="5"/>
      <c r="M638" s="1"/>
      <c r="N638" s="4"/>
      <c r="O638" s="1"/>
      <c r="P638" s="1"/>
      <c r="Q638" s="1"/>
      <c r="R638" s="2"/>
      <c r="S638" s="5"/>
      <c r="T638" s="1"/>
      <c r="U638" s="1"/>
    </row>
    <row r="639" s="7" customFormat="true" ht="12.75" hidden="false" customHeight="false" outlineLevel="0" collapsed="false">
      <c r="A639" s="1"/>
      <c r="B639" s="2"/>
      <c r="C639" s="2"/>
      <c r="D639" s="2"/>
      <c r="E639" s="3"/>
      <c r="F639" s="1"/>
      <c r="G639" s="1"/>
      <c r="H639" s="1"/>
      <c r="I639" s="1"/>
      <c r="J639" s="4"/>
      <c r="K639" s="5"/>
      <c r="L639" s="5"/>
      <c r="M639" s="1"/>
      <c r="N639" s="4"/>
      <c r="O639" s="1"/>
      <c r="P639" s="1"/>
      <c r="Q639" s="1"/>
      <c r="R639" s="2"/>
      <c r="S639" s="5"/>
      <c r="T639" s="1"/>
      <c r="U639" s="1"/>
    </row>
    <row r="640" s="7" customFormat="true" ht="12.75" hidden="false" customHeight="false" outlineLevel="0" collapsed="false">
      <c r="A640" s="1"/>
      <c r="B640" s="2"/>
      <c r="C640" s="2"/>
      <c r="D640" s="2"/>
      <c r="E640" s="3"/>
      <c r="F640" s="1"/>
      <c r="G640" s="1"/>
      <c r="H640" s="1"/>
      <c r="I640" s="1"/>
      <c r="J640" s="4"/>
      <c r="K640" s="5"/>
      <c r="L640" s="5"/>
      <c r="M640" s="1"/>
      <c r="N640" s="4"/>
      <c r="O640" s="1"/>
      <c r="P640" s="1"/>
      <c r="Q640" s="1"/>
      <c r="R640" s="2"/>
      <c r="S640" s="5"/>
      <c r="T640" s="1"/>
      <c r="U640" s="1"/>
    </row>
    <row r="641" s="7" customFormat="true" ht="12.75" hidden="false" customHeight="false" outlineLevel="0" collapsed="false">
      <c r="A641" s="1"/>
      <c r="B641" s="2"/>
      <c r="C641" s="2"/>
      <c r="D641" s="2"/>
      <c r="E641" s="3"/>
      <c r="F641" s="1"/>
      <c r="G641" s="1"/>
      <c r="H641" s="1"/>
      <c r="I641" s="1"/>
      <c r="J641" s="4"/>
      <c r="K641" s="5"/>
      <c r="L641" s="5"/>
      <c r="M641" s="1"/>
      <c r="N641" s="4"/>
      <c r="O641" s="1"/>
      <c r="P641" s="1"/>
      <c r="Q641" s="1"/>
      <c r="R641" s="2"/>
      <c r="S641" s="5"/>
      <c r="T641" s="1"/>
      <c r="U641" s="1"/>
    </row>
    <row r="642" s="7" customFormat="true" ht="12.75" hidden="false" customHeight="false" outlineLevel="0" collapsed="false">
      <c r="A642" s="1"/>
      <c r="B642" s="2"/>
      <c r="C642" s="2"/>
      <c r="D642" s="2"/>
      <c r="E642" s="3"/>
      <c r="F642" s="1"/>
      <c r="G642" s="1"/>
      <c r="H642" s="1"/>
      <c r="I642" s="1"/>
      <c r="J642" s="4"/>
      <c r="K642" s="5"/>
      <c r="L642" s="5"/>
      <c r="M642" s="1"/>
      <c r="N642" s="4"/>
      <c r="O642" s="1"/>
      <c r="P642" s="1"/>
      <c r="Q642" s="1"/>
      <c r="R642" s="2"/>
      <c r="S642" s="5"/>
      <c r="T642" s="1"/>
      <c r="U642" s="1"/>
    </row>
    <row r="643" s="7" customFormat="true" ht="12.75" hidden="false" customHeight="false" outlineLevel="0" collapsed="false">
      <c r="A643" s="1"/>
      <c r="B643" s="2"/>
      <c r="C643" s="2"/>
      <c r="D643" s="2"/>
      <c r="E643" s="3"/>
      <c r="F643" s="1"/>
      <c r="G643" s="1"/>
      <c r="H643" s="1"/>
      <c r="I643" s="1"/>
      <c r="J643" s="4"/>
      <c r="K643" s="5"/>
      <c r="L643" s="5"/>
      <c r="M643" s="1"/>
      <c r="N643" s="4"/>
      <c r="O643" s="1"/>
      <c r="P643" s="1"/>
      <c r="Q643" s="1"/>
      <c r="R643" s="2"/>
      <c r="S643" s="5"/>
      <c r="T643" s="1"/>
      <c r="U643" s="1"/>
    </row>
    <row r="644" s="7" customFormat="true" ht="12.75" hidden="false" customHeight="false" outlineLevel="0" collapsed="false">
      <c r="A644" s="1"/>
      <c r="B644" s="2"/>
      <c r="C644" s="2"/>
      <c r="D644" s="2"/>
      <c r="E644" s="3"/>
      <c r="F644" s="1"/>
      <c r="G644" s="1"/>
      <c r="H644" s="1"/>
      <c r="I644" s="1"/>
      <c r="J644" s="4"/>
      <c r="K644" s="5"/>
      <c r="L644" s="5"/>
      <c r="M644" s="1"/>
      <c r="N644" s="4"/>
      <c r="O644" s="1"/>
      <c r="P644" s="1"/>
      <c r="Q644" s="1"/>
      <c r="R644" s="2"/>
      <c r="S644" s="5"/>
      <c r="T644" s="1"/>
      <c r="U644" s="1"/>
    </row>
    <row r="645" s="7" customFormat="true" ht="12.75" hidden="false" customHeight="false" outlineLevel="0" collapsed="false">
      <c r="A645" s="1"/>
      <c r="B645" s="2"/>
      <c r="C645" s="2"/>
      <c r="D645" s="2"/>
      <c r="E645" s="3"/>
      <c r="F645" s="1"/>
      <c r="G645" s="1"/>
      <c r="H645" s="1"/>
      <c r="I645" s="1"/>
      <c r="J645" s="4"/>
      <c r="K645" s="5"/>
      <c r="L645" s="5"/>
      <c r="M645" s="1"/>
      <c r="N645" s="4"/>
      <c r="O645" s="1"/>
      <c r="P645" s="1"/>
      <c r="Q645" s="1"/>
      <c r="R645" s="2"/>
      <c r="S645" s="5"/>
      <c r="T645" s="1"/>
      <c r="U645" s="1"/>
    </row>
    <row r="646" s="7" customFormat="true" ht="12.75" hidden="false" customHeight="false" outlineLevel="0" collapsed="false">
      <c r="A646" s="1"/>
      <c r="B646" s="2"/>
      <c r="C646" s="2"/>
      <c r="D646" s="2"/>
      <c r="E646" s="3"/>
      <c r="F646" s="1"/>
      <c r="G646" s="1"/>
      <c r="H646" s="1"/>
      <c r="I646" s="1"/>
      <c r="J646" s="4"/>
      <c r="K646" s="5"/>
      <c r="L646" s="5"/>
      <c r="M646" s="1"/>
      <c r="N646" s="4"/>
      <c r="O646" s="1"/>
      <c r="P646" s="1"/>
      <c r="Q646" s="1"/>
      <c r="R646" s="2"/>
      <c r="S646" s="5"/>
      <c r="T646" s="1"/>
      <c r="U646" s="1"/>
    </row>
    <row r="647" s="7" customFormat="true" ht="12.75" hidden="false" customHeight="false" outlineLevel="0" collapsed="false">
      <c r="A647" s="1"/>
      <c r="B647" s="2"/>
      <c r="C647" s="2"/>
      <c r="D647" s="2"/>
      <c r="E647" s="3"/>
      <c r="F647" s="1"/>
      <c r="G647" s="1"/>
      <c r="H647" s="1"/>
      <c r="I647" s="1"/>
      <c r="J647" s="4"/>
      <c r="K647" s="5"/>
      <c r="L647" s="5"/>
      <c r="M647" s="1"/>
      <c r="N647" s="4"/>
      <c r="O647" s="1"/>
      <c r="P647" s="1"/>
      <c r="Q647" s="1"/>
      <c r="R647" s="2"/>
      <c r="S647" s="5"/>
      <c r="T647" s="1"/>
      <c r="U647" s="1"/>
    </row>
    <row r="648" s="7" customFormat="true" ht="12.75" hidden="false" customHeight="false" outlineLevel="0" collapsed="false">
      <c r="A648" s="1"/>
      <c r="B648" s="2"/>
      <c r="C648" s="2"/>
      <c r="D648" s="2"/>
      <c r="E648" s="3"/>
      <c r="F648" s="1"/>
      <c r="G648" s="1"/>
      <c r="H648" s="1"/>
      <c r="I648" s="1"/>
      <c r="J648" s="4"/>
      <c r="K648" s="5"/>
      <c r="L648" s="5"/>
      <c r="M648" s="1"/>
      <c r="N648" s="4"/>
      <c r="O648" s="1"/>
      <c r="P648" s="1"/>
      <c r="Q648" s="1"/>
      <c r="R648" s="2"/>
      <c r="S648" s="5"/>
      <c r="T648" s="1"/>
      <c r="U648" s="1"/>
    </row>
    <row r="649" s="7" customFormat="true" ht="12.75" hidden="false" customHeight="false" outlineLevel="0" collapsed="false">
      <c r="A649" s="1"/>
      <c r="B649" s="2"/>
      <c r="C649" s="2"/>
      <c r="D649" s="2"/>
      <c r="E649" s="3"/>
      <c r="F649" s="1"/>
      <c r="G649" s="1"/>
      <c r="H649" s="1"/>
      <c r="I649" s="1"/>
      <c r="J649" s="4"/>
      <c r="K649" s="5"/>
      <c r="L649" s="5"/>
      <c r="M649" s="1"/>
      <c r="N649" s="4"/>
      <c r="O649" s="1"/>
      <c r="P649" s="1"/>
      <c r="Q649" s="1"/>
      <c r="R649" s="2"/>
      <c r="S649" s="5"/>
      <c r="T649" s="1"/>
      <c r="U649" s="1"/>
    </row>
    <row r="650" s="7" customFormat="true" ht="12.75" hidden="false" customHeight="false" outlineLevel="0" collapsed="false">
      <c r="A650" s="1"/>
      <c r="B650" s="2"/>
      <c r="C650" s="2"/>
      <c r="D650" s="2"/>
      <c r="E650" s="3"/>
      <c r="F650" s="1"/>
      <c r="G650" s="1"/>
      <c r="H650" s="1"/>
      <c r="I650" s="1"/>
      <c r="J650" s="4"/>
      <c r="K650" s="5"/>
      <c r="L650" s="5"/>
      <c r="M650" s="1"/>
      <c r="N650" s="4"/>
      <c r="O650" s="1"/>
      <c r="P650" s="1"/>
      <c r="Q650" s="1"/>
      <c r="R650" s="2"/>
      <c r="S650" s="5"/>
      <c r="T650" s="1"/>
      <c r="U650" s="1"/>
    </row>
    <row r="651" s="7" customFormat="true" ht="12.75" hidden="false" customHeight="false" outlineLevel="0" collapsed="false">
      <c r="A651" s="1"/>
      <c r="B651" s="2"/>
      <c r="C651" s="2"/>
      <c r="D651" s="2"/>
      <c r="E651" s="3"/>
      <c r="F651" s="1"/>
      <c r="G651" s="1"/>
      <c r="H651" s="1"/>
      <c r="I651" s="1"/>
      <c r="J651" s="4"/>
      <c r="K651" s="5"/>
      <c r="L651" s="5"/>
      <c r="M651" s="1"/>
      <c r="N651" s="4"/>
      <c r="O651" s="1"/>
      <c r="P651" s="1"/>
      <c r="Q651" s="1"/>
      <c r="R651" s="2"/>
      <c r="S651" s="5"/>
      <c r="T651" s="1"/>
      <c r="U651" s="1"/>
    </row>
    <row r="652" s="7" customFormat="true" ht="12.75" hidden="false" customHeight="false" outlineLevel="0" collapsed="false">
      <c r="A652" s="1"/>
      <c r="B652" s="2"/>
      <c r="C652" s="2"/>
      <c r="D652" s="2"/>
      <c r="E652" s="3"/>
      <c r="F652" s="1"/>
      <c r="G652" s="1"/>
      <c r="H652" s="1"/>
      <c r="I652" s="1"/>
      <c r="J652" s="4"/>
      <c r="K652" s="5"/>
      <c r="L652" s="5"/>
      <c r="M652" s="1"/>
      <c r="N652" s="4"/>
      <c r="O652" s="1"/>
      <c r="P652" s="1"/>
      <c r="Q652" s="1"/>
      <c r="R652" s="2"/>
      <c r="S652" s="5"/>
      <c r="T652" s="1"/>
      <c r="U652" s="1"/>
    </row>
    <row r="653" s="7" customFormat="true" ht="12.75" hidden="false" customHeight="false" outlineLevel="0" collapsed="false">
      <c r="A653" s="1"/>
      <c r="B653" s="2"/>
      <c r="C653" s="2"/>
      <c r="D653" s="2"/>
      <c r="E653" s="3"/>
      <c r="F653" s="1"/>
      <c r="G653" s="1"/>
      <c r="H653" s="1"/>
      <c r="I653" s="1"/>
      <c r="J653" s="4"/>
      <c r="K653" s="5"/>
      <c r="L653" s="5"/>
      <c r="M653" s="1"/>
      <c r="N653" s="4"/>
      <c r="O653" s="1"/>
      <c r="P653" s="1"/>
      <c r="Q653" s="1"/>
      <c r="R653" s="2"/>
      <c r="S653" s="5"/>
      <c r="T653" s="1"/>
      <c r="U653" s="1"/>
    </row>
    <row r="654" s="7" customFormat="true" ht="12.75" hidden="false" customHeight="false" outlineLevel="0" collapsed="false">
      <c r="A654" s="1"/>
      <c r="B654" s="2"/>
      <c r="C654" s="2"/>
      <c r="D654" s="2"/>
      <c r="E654" s="3"/>
      <c r="F654" s="1"/>
      <c r="G654" s="1"/>
      <c r="H654" s="1"/>
      <c r="I654" s="1"/>
      <c r="J654" s="4"/>
      <c r="K654" s="5"/>
      <c r="L654" s="5"/>
      <c r="M654" s="1"/>
      <c r="N654" s="4"/>
      <c r="O654" s="1"/>
      <c r="P654" s="1"/>
      <c r="Q654" s="1"/>
      <c r="R654" s="2"/>
      <c r="S654" s="5"/>
      <c r="T654" s="1"/>
      <c r="U654" s="1"/>
    </row>
    <row r="655" s="7" customFormat="true" ht="12.75" hidden="false" customHeight="false" outlineLevel="0" collapsed="false">
      <c r="A655" s="1"/>
      <c r="B655" s="2"/>
      <c r="C655" s="2"/>
      <c r="D655" s="2"/>
      <c r="E655" s="3"/>
      <c r="F655" s="1"/>
      <c r="G655" s="1"/>
      <c r="H655" s="1"/>
      <c r="I655" s="1"/>
      <c r="J655" s="4"/>
      <c r="K655" s="5"/>
      <c r="L655" s="5"/>
      <c r="M655" s="1"/>
      <c r="N655" s="4"/>
      <c r="O655" s="1"/>
      <c r="P655" s="1"/>
      <c r="Q655" s="1"/>
      <c r="R655" s="2"/>
      <c r="S655" s="5"/>
      <c r="T655" s="1"/>
      <c r="U655" s="1"/>
    </row>
    <row r="656" s="7" customFormat="true" ht="12.75" hidden="false" customHeight="false" outlineLevel="0" collapsed="false">
      <c r="A656" s="1"/>
      <c r="B656" s="2"/>
      <c r="C656" s="2"/>
      <c r="D656" s="2"/>
      <c r="E656" s="3"/>
      <c r="F656" s="1"/>
      <c r="G656" s="1"/>
      <c r="H656" s="1"/>
      <c r="I656" s="1"/>
      <c r="J656" s="4"/>
      <c r="K656" s="5"/>
      <c r="L656" s="5"/>
      <c r="M656" s="1"/>
      <c r="N656" s="4"/>
      <c r="O656" s="1"/>
      <c r="P656" s="1"/>
      <c r="Q656" s="1"/>
      <c r="R656" s="2"/>
      <c r="S656" s="5"/>
      <c r="T656" s="1"/>
      <c r="U656" s="1"/>
    </row>
    <row r="657" s="7" customFormat="true" ht="12.75" hidden="false" customHeight="false" outlineLevel="0" collapsed="false">
      <c r="A657" s="1"/>
      <c r="B657" s="2"/>
      <c r="C657" s="2"/>
      <c r="D657" s="2"/>
      <c r="E657" s="3"/>
      <c r="F657" s="1"/>
      <c r="G657" s="1"/>
      <c r="H657" s="1"/>
      <c r="I657" s="1"/>
      <c r="J657" s="4"/>
      <c r="K657" s="5"/>
      <c r="L657" s="5"/>
      <c r="M657" s="1"/>
      <c r="N657" s="4"/>
      <c r="O657" s="1"/>
      <c r="P657" s="1"/>
      <c r="Q657" s="1"/>
      <c r="R657" s="2"/>
      <c r="S657" s="5"/>
      <c r="T657" s="1"/>
      <c r="U657" s="1"/>
    </row>
    <row r="658" s="7" customFormat="true" ht="12.75" hidden="false" customHeight="false" outlineLevel="0" collapsed="false">
      <c r="A658" s="1"/>
      <c r="B658" s="2"/>
      <c r="C658" s="2"/>
      <c r="D658" s="2"/>
      <c r="E658" s="3"/>
      <c r="F658" s="1"/>
      <c r="G658" s="1"/>
      <c r="H658" s="1"/>
      <c r="I658" s="1"/>
      <c r="J658" s="4"/>
      <c r="K658" s="5"/>
      <c r="L658" s="5"/>
      <c r="M658" s="1"/>
      <c r="N658" s="4"/>
      <c r="O658" s="1"/>
      <c r="P658" s="1"/>
      <c r="Q658" s="1"/>
      <c r="R658" s="2"/>
      <c r="S658" s="5"/>
      <c r="T658" s="1"/>
      <c r="U658" s="1"/>
    </row>
    <row r="659" s="7" customFormat="true" ht="12.75" hidden="false" customHeight="false" outlineLevel="0" collapsed="false">
      <c r="A659" s="1"/>
      <c r="B659" s="2"/>
      <c r="C659" s="2"/>
      <c r="D659" s="2"/>
      <c r="E659" s="3"/>
      <c r="F659" s="1"/>
      <c r="G659" s="1"/>
      <c r="H659" s="1"/>
      <c r="I659" s="1"/>
      <c r="J659" s="4"/>
      <c r="K659" s="5"/>
      <c r="L659" s="5"/>
      <c r="M659" s="1"/>
      <c r="N659" s="4"/>
      <c r="O659" s="1"/>
      <c r="P659" s="1"/>
      <c r="Q659" s="1"/>
      <c r="R659" s="2"/>
      <c r="S659" s="5"/>
      <c r="T659" s="1"/>
      <c r="U659" s="1"/>
    </row>
    <row r="660" s="7" customFormat="true" ht="12.75" hidden="false" customHeight="false" outlineLevel="0" collapsed="false">
      <c r="A660" s="1"/>
      <c r="B660" s="2"/>
      <c r="C660" s="2"/>
      <c r="D660" s="2"/>
      <c r="E660" s="3"/>
      <c r="F660" s="1"/>
      <c r="G660" s="1"/>
      <c r="H660" s="1"/>
      <c r="I660" s="1"/>
      <c r="J660" s="4"/>
      <c r="K660" s="5"/>
      <c r="L660" s="5"/>
      <c r="M660" s="1"/>
      <c r="N660" s="4"/>
      <c r="O660" s="1"/>
      <c r="P660" s="1"/>
      <c r="Q660" s="1"/>
      <c r="R660" s="2"/>
      <c r="S660" s="5"/>
      <c r="T660" s="1"/>
      <c r="U660" s="1"/>
    </row>
    <row r="661" s="7" customFormat="true" ht="12.75" hidden="false" customHeight="false" outlineLevel="0" collapsed="false">
      <c r="A661" s="1"/>
      <c r="B661" s="2"/>
      <c r="C661" s="2"/>
      <c r="D661" s="2"/>
      <c r="E661" s="3"/>
      <c r="F661" s="1"/>
      <c r="G661" s="1"/>
      <c r="H661" s="1"/>
      <c r="I661" s="1"/>
      <c r="J661" s="4"/>
      <c r="K661" s="5"/>
      <c r="L661" s="5"/>
      <c r="M661" s="1"/>
      <c r="N661" s="4"/>
      <c r="O661" s="1"/>
      <c r="P661" s="1"/>
      <c r="Q661" s="1"/>
      <c r="R661" s="2"/>
      <c r="S661" s="5"/>
      <c r="T661" s="1"/>
      <c r="U661" s="1"/>
    </row>
    <row r="662" s="7" customFormat="true" ht="12.75" hidden="false" customHeight="false" outlineLevel="0" collapsed="false">
      <c r="A662" s="1"/>
      <c r="B662" s="2"/>
      <c r="C662" s="2"/>
      <c r="D662" s="2"/>
      <c r="E662" s="3"/>
      <c r="F662" s="1"/>
      <c r="G662" s="1"/>
      <c r="H662" s="1"/>
      <c r="I662" s="1"/>
      <c r="J662" s="4"/>
      <c r="K662" s="5"/>
      <c r="L662" s="5"/>
      <c r="M662" s="1"/>
      <c r="N662" s="4"/>
      <c r="O662" s="1"/>
      <c r="P662" s="1"/>
      <c r="Q662" s="1"/>
      <c r="R662" s="2"/>
      <c r="S662" s="5"/>
      <c r="T662" s="1"/>
      <c r="U662" s="1"/>
    </row>
    <row r="663" s="7" customFormat="true" ht="12.75" hidden="false" customHeight="false" outlineLevel="0" collapsed="false">
      <c r="A663" s="1"/>
      <c r="B663" s="2"/>
      <c r="C663" s="2"/>
      <c r="D663" s="2"/>
      <c r="E663" s="3"/>
      <c r="F663" s="1"/>
      <c r="G663" s="1"/>
      <c r="H663" s="1"/>
      <c r="I663" s="1"/>
      <c r="J663" s="4"/>
      <c r="K663" s="5"/>
      <c r="L663" s="5"/>
      <c r="M663" s="1"/>
      <c r="N663" s="4"/>
      <c r="O663" s="1"/>
      <c r="P663" s="1"/>
      <c r="Q663" s="1"/>
      <c r="R663" s="2"/>
      <c r="S663" s="5"/>
      <c r="T663" s="1"/>
      <c r="U663" s="1"/>
    </row>
    <row r="664" s="7" customFormat="true" ht="12.75" hidden="false" customHeight="false" outlineLevel="0" collapsed="false">
      <c r="A664" s="1"/>
      <c r="B664" s="2"/>
      <c r="C664" s="2"/>
      <c r="D664" s="2"/>
      <c r="E664" s="3"/>
      <c r="F664" s="1"/>
      <c r="G664" s="1"/>
      <c r="H664" s="1"/>
      <c r="I664" s="1"/>
      <c r="J664" s="4"/>
      <c r="K664" s="5"/>
      <c r="L664" s="5"/>
      <c r="M664" s="1"/>
      <c r="N664" s="4"/>
      <c r="O664" s="1"/>
      <c r="P664" s="1"/>
      <c r="Q664" s="1"/>
      <c r="R664" s="2"/>
      <c r="S664" s="5"/>
      <c r="T664" s="1"/>
      <c r="U664" s="1"/>
    </row>
    <row r="665" s="7" customFormat="true" ht="12.75" hidden="false" customHeight="false" outlineLevel="0" collapsed="false">
      <c r="A665" s="1"/>
      <c r="B665" s="2"/>
      <c r="C665" s="2"/>
      <c r="D665" s="2"/>
      <c r="E665" s="3"/>
      <c r="F665" s="1"/>
      <c r="G665" s="1"/>
      <c r="H665" s="1"/>
      <c r="I665" s="1"/>
      <c r="J665" s="4"/>
      <c r="K665" s="5"/>
      <c r="L665" s="5"/>
      <c r="M665" s="1"/>
      <c r="N665" s="4"/>
      <c r="O665" s="1"/>
      <c r="P665" s="1"/>
      <c r="Q665" s="1"/>
      <c r="R665" s="2"/>
      <c r="S665" s="5"/>
      <c r="T665" s="1"/>
      <c r="U665" s="1"/>
    </row>
    <row r="666" s="7" customFormat="true" ht="12.75" hidden="false" customHeight="false" outlineLevel="0" collapsed="false">
      <c r="A666" s="1"/>
      <c r="B666" s="2"/>
      <c r="C666" s="2"/>
      <c r="D666" s="2"/>
      <c r="E666" s="3"/>
      <c r="F666" s="1"/>
      <c r="G666" s="1"/>
      <c r="H666" s="1"/>
      <c r="I666" s="1"/>
      <c r="J666" s="4"/>
      <c r="K666" s="5"/>
      <c r="L666" s="5"/>
      <c r="M666" s="1"/>
      <c r="N666" s="4"/>
      <c r="O666" s="1"/>
      <c r="P666" s="1"/>
      <c r="Q666" s="1"/>
      <c r="R666" s="2"/>
      <c r="S666" s="5"/>
      <c r="T666" s="1"/>
      <c r="U666" s="1"/>
    </row>
    <row r="667" s="7" customFormat="true" ht="12.75" hidden="false" customHeight="false" outlineLevel="0" collapsed="false">
      <c r="A667" s="1"/>
      <c r="B667" s="2"/>
      <c r="C667" s="2"/>
      <c r="D667" s="2"/>
      <c r="E667" s="3"/>
      <c r="F667" s="1"/>
      <c r="G667" s="1"/>
      <c r="H667" s="1"/>
      <c r="I667" s="1"/>
      <c r="J667" s="4"/>
      <c r="K667" s="5"/>
      <c r="L667" s="5"/>
      <c r="M667" s="1"/>
      <c r="N667" s="4"/>
      <c r="O667" s="1"/>
      <c r="P667" s="1"/>
      <c r="Q667" s="1"/>
      <c r="R667" s="2"/>
      <c r="S667" s="5"/>
      <c r="T667" s="1"/>
      <c r="U667" s="1"/>
    </row>
    <row r="668" s="7" customFormat="true" ht="12.75" hidden="false" customHeight="false" outlineLevel="0" collapsed="false">
      <c r="A668" s="1"/>
      <c r="B668" s="2"/>
      <c r="C668" s="2"/>
      <c r="D668" s="2"/>
      <c r="E668" s="3"/>
      <c r="F668" s="1"/>
      <c r="G668" s="1"/>
      <c r="H668" s="1"/>
      <c r="I668" s="1"/>
      <c r="J668" s="4"/>
      <c r="K668" s="5"/>
      <c r="L668" s="5"/>
      <c r="M668" s="1"/>
      <c r="N668" s="4"/>
      <c r="O668" s="1"/>
      <c r="P668" s="1"/>
      <c r="Q668" s="1"/>
      <c r="R668" s="2"/>
      <c r="S668" s="5"/>
      <c r="T668" s="1"/>
      <c r="U668" s="1"/>
    </row>
    <row r="669" s="7" customFormat="true" ht="12.75" hidden="false" customHeight="false" outlineLevel="0" collapsed="false">
      <c r="A669" s="1"/>
      <c r="B669" s="2"/>
      <c r="C669" s="2"/>
      <c r="D669" s="2"/>
      <c r="E669" s="3"/>
      <c r="F669" s="1"/>
      <c r="G669" s="1"/>
      <c r="H669" s="1"/>
      <c r="I669" s="1"/>
      <c r="J669" s="4"/>
      <c r="K669" s="5"/>
      <c r="L669" s="5"/>
      <c r="M669" s="1"/>
      <c r="N669" s="4"/>
      <c r="O669" s="1"/>
      <c r="P669" s="1"/>
      <c r="Q669" s="1"/>
      <c r="R669" s="2"/>
      <c r="S669" s="5"/>
      <c r="T669" s="1"/>
      <c r="U669" s="1"/>
    </row>
    <row r="670" s="7" customFormat="true" ht="12.75" hidden="false" customHeight="false" outlineLevel="0" collapsed="false">
      <c r="A670" s="1"/>
      <c r="B670" s="2"/>
      <c r="C670" s="2"/>
      <c r="D670" s="2"/>
      <c r="E670" s="3"/>
      <c r="F670" s="1"/>
      <c r="G670" s="1"/>
      <c r="H670" s="1"/>
      <c r="I670" s="1"/>
      <c r="J670" s="4"/>
      <c r="K670" s="5"/>
      <c r="L670" s="5"/>
      <c r="M670" s="1"/>
      <c r="N670" s="4"/>
      <c r="O670" s="1"/>
      <c r="P670" s="1"/>
      <c r="Q670" s="1"/>
      <c r="R670" s="2"/>
      <c r="S670" s="5"/>
      <c r="T670" s="1"/>
      <c r="U670" s="1"/>
    </row>
    <row r="671" s="7" customFormat="true" ht="12.75" hidden="false" customHeight="false" outlineLevel="0" collapsed="false">
      <c r="A671" s="1"/>
      <c r="B671" s="2"/>
      <c r="C671" s="2"/>
      <c r="D671" s="2"/>
      <c r="E671" s="3"/>
      <c r="F671" s="1"/>
      <c r="G671" s="1"/>
      <c r="H671" s="1"/>
      <c r="I671" s="1"/>
      <c r="J671" s="4"/>
      <c r="K671" s="5"/>
      <c r="L671" s="5"/>
      <c r="M671" s="1"/>
      <c r="N671" s="4"/>
      <c r="O671" s="1"/>
      <c r="P671" s="1"/>
      <c r="Q671" s="1"/>
      <c r="R671" s="2"/>
      <c r="S671" s="5"/>
      <c r="T671" s="1"/>
      <c r="U671" s="1"/>
    </row>
    <row r="672" s="7" customFormat="true" ht="12.75" hidden="false" customHeight="false" outlineLevel="0" collapsed="false">
      <c r="A672" s="1"/>
      <c r="B672" s="2"/>
      <c r="C672" s="2"/>
      <c r="D672" s="2"/>
      <c r="E672" s="3"/>
      <c r="F672" s="1"/>
      <c r="G672" s="1"/>
      <c r="H672" s="1"/>
      <c r="I672" s="1"/>
      <c r="J672" s="4"/>
      <c r="K672" s="5"/>
      <c r="L672" s="5"/>
      <c r="M672" s="1"/>
      <c r="N672" s="4"/>
      <c r="O672" s="1"/>
      <c r="P672" s="1"/>
      <c r="Q672" s="1"/>
      <c r="R672" s="2"/>
      <c r="S672" s="5"/>
      <c r="T672" s="1"/>
      <c r="U672" s="1"/>
    </row>
    <row r="673" s="7" customFormat="true" ht="12.75" hidden="false" customHeight="false" outlineLevel="0" collapsed="false">
      <c r="A673" s="1"/>
      <c r="B673" s="2"/>
      <c r="C673" s="2"/>
      <c r="D673" s="2"/>
      <c r="E673" s="3"/>
      <c r="F673" s="1"/>
      <c r="G673" s="1"/>
      <c r="H673" s="1"/>
      <c r="I673" s="1"/>
      <c r="J673" s="4"/>
      <c r="K673" s="5"/>
      <c r="L673" s="5"/>
      <c r="M673" s="1"/>
      <c r="N673" s="4"/>
      <c r="O673" s="1"/>
      <c r="P673" s="1"/>
      <c r="Q673" s="1"/>
      <c r="R673" s="2"/>
      <c r="S673" s="5"/>
      <c r="T673" s="1"/>
      <c r="U673" s="1"/>
    </row>
    <row r="674" s="7" customFormat="true" ht="12.75" hidden="false" customHeight="false" outlineLevel="0" collapsed="false">
      <c r="A674" s="1"/>
      <c r="B674" s="2"/>
      <c r="C674" s="2"/>
      <c r="D674" s="2"/>
      <c r="E674" s="3"/>
      <c r="F674" s="1"/>
      <c r="G674" s="1"/>
      <c r="H674" s="1"/>
      <c r="I674" s="1"/>
      <c r="J674" s="4"/>
      <c r="K674" s="5"/>
      <c r="L674" s="5"/>
      <c r="M674" s="1"/>
      <c r="N674" s="4"/>
      <c r="O674" s="1"/>
      <c r="P674" s="1"/>
      <c r="Q674" s="1"/>
      <c r="R674" s="2"/>
      <c r="S674" s="5"/>
      <c r="T674" s="1"/>
      <c r="U674" s="1"/>
    </row>
    <row r="675" s="7" customFormat="true" ht="12.75" hidden="false" customHeight="false" outlineLevel="0" collapsed="false">
      <c r="A675" s="1"/>
      <c r="B675" s="2"/>
      <c r="C675" s="2"/>
      <c r="D675" s="2"/>
      <c r="E675" s="3"/>
      <c r="F675" s="1"/>
      <c r="G675" s="1"/>
      <c r="H675" s="1"/>
      <c r="I675" s="1"/>
      <c r="J675" s="4"/>
      <c r="K675" s="5"/>
      <c r="L675" s="5"/>
      <c r="M675" s="1"/>
      <c r="N675" s="4"/>
      <c r="O675" s="1"/>
      <c r="P675" s="1"/>
      <c r="Q675" s="1"/>
      <c r="R675" s="2"/>
      <c r="S675" s="5"/>
      <c r="T675" s="1"/>
      <c r="U675" s="1"/>
    </row>
    <row r="676" s="7" customFormat="true" ht="12.75" hidden="false" customHeight="false" outlineLevel="0" collapsed="false">
      <c r="A676" s="1"/>
      <c r="B676" s="2"/>
      <c r="C676" s="2"/>
      <c r="D676" s="2"/>
      <c r="E676" s="3"/>
      <c r="F676" s="1"/>
      <c r="G676" s="1"/>
      <c r="H676" s="1"/>
      <c r="I676" s="1"/>
      <c r="J676" s="4"/>
      <c r="K676" s="5"/>
      <c r="L676" s="5"/>
      <c r="M676" s="1"/>
      <c r="N676" s="4"/>
      <c r="O676" s="1"/>
      <c r="P676" s="1"/>
      <c r="Q676" s="1"/>
      <c r="R676" s="2"/>
      <c r="S676" s="5"/>
      <c r="T676" s="1"/>
      <c r="U676" s="1"/>
    </row>
    <row r="677" s="7" customFormat="true" ht="12.75" hidden="false" customHeight="false" outlineLevel="0" collapsed="false">
      <c r="A677" s="1"/>
      <c r="B677" s="2"/>
      <c r="C677" s="2"/>
      <c r="D677" s="2"/>
      <c r="E677" s="3"/>
      <c r="F677" s="1"/>
      <c r="G677" s="1"/>
      <c r="H677" s="1"/>
      <c r="I677" s="1"/>
      <c r="J677" s="4"/>
      <c r="K677" s="5"/>
      <c r="L677" s="5"/>
      <c r="M677" s="1"/>
      <c r="N677" s="4"/>
      <c r="O677" s="1"/>
      <c r="P677" s="1"/>
      <c r="Q677" s="1"/>
      <c r="R677" s="2"/>
      <c r="S677" s="5"/>
      <c r="T677" s="1"/>
      <c r="U677" s="1"/>
    </row>
    <row r="678" s="7" customFormat="true" ht="12.75" hidden="false" customHeight="false" outlineLevel="0" collapsed="false">
      <c r="A678" s="1"/>
      <c r="B678" s="2"/>
      <c r="C678" s="2"/>
      <c r="D678" s="2"/>
      <c r="E678" s="3"/>
      <c r="F678" s="1"/>
      <c r="G678" s="1"/>
      <c r="H678" s="1"/>
      <c r="I678" s="1"/>
      <c r="J678" s="4"/>
      <c r="K678" s="5"/>
      <c r="L678" s="5"/>
      <c r="M678" s="1"/>
      <c r="N678" s="4"/>
      <c r="O678" s="1"/>
      <c r="P678" s="1"/>
      <c r="Q678" s="1"/>
      <c r="R678" s="2"/>
      <c r="S678" s="5"/>
      <c r="T678" s="1"/>
      <c r="U678" s="1"/>
    </row>
    <row r="679" s="7" customFormat="true" ht="12.75" hidden="false" customHeight="false" outlineLevel="0" collapsed="false">
      <c r="A679" s="1"/>
      <c r="B679" s="2"/>
      <c r="C679" s="2"/>
      <c r="D679" s="2"/>
      <c r="E679" s="3"/>
      <c r="F679" s="1"/>
      <c r="G679" s="1"/>
      <c r="H679" s="1"/>
      <c r="I679" s="1"/>
      <c r="J679" s="4"/>
      <c r="K679" s="5"/>
      <c r="L679" s="5"/>
      <c r="M679" s="1"/>
      <c r="N679" s="4"/>
      <c r="O679" s="1"/>
      <c r="P679" s="1"/>
      <c r="Q679" s="1"/>
      <c r="R679" s="2"/>
      <c r="S679" s="5"/>
      <c r="T679" s="1"/>
      <c r="U679" s="1"/>
    </row>
    <row r="680" s="7" customFormat="true" ht="12.75" hidden="false" customHeight="false" outlineLevel="0" collapsed="false">
      <c r="A680" s="1"/>
      <c r="B680" s="2"/>
      <c r="C680" s="2"/>
      <c r="D680" s="2"/>
      <c r="E680" s="3"/>
      <c r="F680" s="1"/>
      <c r="G680" s="1"/>
      <c r="H680" s="1"/>
      <c r="I680" s="1"/>
      <c r="J680" s="4"/>
      <c r="K680" s="5"/>
      <c r="L680" s="5"/>
      <c r="M680" s="1"/>
      <c r="N680" s="4"/>
      <c r="O680" s="1"/>
      <c r="P680" s="1"/>
      <c r="Q680" s="1"/>
      <c r="R680" s="2"/>
      <c r="S680" s="5"/>
      <c r="T680" s="1"/>
      <c r="U680" s="1"/>
    </row>
    <row r="681" s="7" customFormat="true" ht="12.75" hidden="false" customHeight="false" outlineLevel="0" collapsed="false">
      <c r="A681" s="1"/>
      <c r="B681" s="2"/>
      <c r="C681" s="2"/>
      <c r="D681" s="2"/>
      <c r="E681" s="3"/>
      <c r="F681" s="1"/>
      <c r="G681" s="1"/>
      <c r="H681" s="1"/>
      <c r="I681" s="1"/>
      <c r="J681" s="4"/>
      <c r="K681" s="5"/>
      <c r="L681" s="5"/>
      <c r="M681" s="1"/>
      <c r="N681" s="4"/>
      <c r="O681" s="1"/>
      <c r="P681" s="1"/>
      <c r="Q681" s="1"/>
      <c r="R681" s="2"/>
      <c r="S681" s="5"/>
      <c r="T681" s="1"/>
      <c r="U681" s="1"/>
    </row>
    <row r="682" s="7" customFormat="true" ht="12.75" hidden="false" customHeight="false" outlineLevel="0" collapsed="false">
      <c r="A682" s="1"/>
      <c r="B682" s="2"/>
      <c r="C682" s="2"/>
      <c r="D682" s="2"/>
      <c r="E682" s="3"/>
      <c r="F682" s="1"/>
      <c r="G682" s="1"/>
      <c r="H682" s="1"/>
      <c r="I682" s="1"/>
      <c r="J682" s="4"/>
      <c r="K682" s="5"/>
      <c r="L682" s="5"/>
      <c r="M682" s="1"/>
      <c r="N682" s="4"/>
      <c r="O682" s="1"/>
      <c r="P682" s="1"/>
      <c r="Q682" s="1"/>
      <c r="R682" s="2"/>
      <c r="S682" s="5"/>
      <c r="T682" s="1"/>
      <c r="U682" s="1"/>
    </row>
    <row r="683" s="7" customFormat="true" ht="12.75" hidden="false" customHeight="false" outlineLevel="0" collapsed="false">
      <c r="A683" s="1"/>
      <c r="B683" s="2"/>
      <c r="C683" s="2"/>
      <c r="D683" s="2"/>
      <c r="E683" s="3"/>
      <c r="F683" s="1"/>
      <c r="G683" s="1"/>
      <c r="H683" s="1"/>
      <c r="I683" s="1"/>
      <c r="J683" s="4"/>
      <c r="K683" s="5"/>
      <c r="L683" s="5"/>
      <c r="M683" s="1"/>
      <c r="N683" s="4"/>
      <c r="O683" s="1"/>
      <c r="P683" s="1"/>
      <c r="Q683" s="1"/>
      <c r="R683" s="2"/>
      <c r="S683" s="5"/>
      <c r="T683" s="1"/>
      <c r="U683" s="1"/>
    </row>
    <row r="684" s="7" customFormat="true" ht="12.75" hidden="false" customHeight="false" outlineLevel="0" collapsed="false">
      <c r="A684" s="1"/>
      <c r="B684" s="2"/>
      <c r="C684" s="2"/>
      <c r="D684" s="2"/>
      <c r="E684" s="3"/>
      <c r="F684" s="1"/>
      <c r="G684" s="1"/>
      <c r="H684" s="1"/>
      <c r="I684" s="1"/>
      <c r="J684" s="4"/>
      <c r="K684" s="5"/>
      <c r="L684" s="5"/>
      <c r="M684" s="1"/>
      <c r="N684" s="4"/>
      <c r="O684" s="1"/>
      <c r="P684" s="1"/>
      <c r="Q684" s="1"/>
      <c r="R684" s="2"/>
      <c r="S684" s="5"/>
      <c r="T684" s="1"/>
      <c r="U684" s="1"/>
    </row>
    <row r="685" s="7" customFormat="true" ht="12.75" hidden="false" customHeight="false" outlineLevel="0" collapsed="false">
      <c r="A685" s="1"/>
      <c r="B685" s="2"/>
      <c r="C685" s="2"/>
      <c r="D685" s="2"/>
      <c r="E685" s="3"/>
      <c r="F685" s="1"/>
      <c r="G685" s="1"/>
      <c r="H685" s="1"/>
      <c r="I685" s="1"/>
      <c r="J685" s="4"/>
      <c r="K685" s="5"/>
      <c r="L685" s="5"/>
      <c r="M685" s="1"/>
      <c r="N685" s="4"/>
      <c r="O685" s="1"/>
      <c r="P685" s="1"/>
      <c r="Q685" s="1"/>
      <c r="R685" s="2"/>
      <c r="S685" s="5"/>
      <c r="T685" s="1"/>
      <c r="U685" s="1"/>
    </row>
    <row r="686" s="7" customFormat="true" ht="12.75" hidden="false" customHeight="false" outlineLevel="0" collapsed="false">
      <c r="A686" s="1"/>
      <c r="B686" s="2"/>
      <c r="C686" s="2"/>
      <c r="D686" s="2"/>
      <c r="E686" s="3"/>
      <c r="F686" s="1"/>
      <c r="G686" s="1"/>
      <c r="H686" s="1"/>
      <c r="I686" s="1"/>
      <c r="J686" s="4"/>
      <c r="K686" s="5"/>
      <c r="L686" s="5"/>
      <c r="M686" s="1"/>
      <c r="N686" s="4"/>
      <c r="O686" s="1"/>
      <c r="P686" s="1"/>
      <c r="Q686" s="1"/>
      <c r="R686" s="2"/>
      <c r="S686" s="5"/>
      <c r="T686" s="1"/>
      <c r="U686" s="1"/>
    </row>
    <row r="687" s="7" customFormat="true" ht="12.75" hidden="false" customHeight="false" outlineLevel="0" collapsed="false">
      <c r="A687" s="1"/>
      <c r="B687" s="2"/>
      <c r="C687" s="2"/>
      <c r="D687" s="2"/>
      <c r="E687" s="3"/>
      <c r="F687" s="1"/>
      <c r="G687" s="1"/>
      <c r="H687" s="1"/>
      <c r="I687" s="1"/>
      <c r="J687" s="4"/>
      <c r="K687" s="5"/>
      <c r="L687" s="5"/>
      <c r="M687" s="1"/>
      <c r="N687" s="4"/>
      <c r="O687" s="1"/>
      <c r="P687" s="1"/>
      <c r="Q687" s="1"/>
      <c r="R687" s="2"/>
      <c r="S687" s="5"/>
      <c r="T687" s="1"/>
      <c r="U687" s="1"/>
    </row>
    <row r="688" s="7" customFormat="true" ht="12.75" hidden="false" customHeight="false" outlineLevel="0" collapsed="false">
      <c r="A688" s="1"/>
      <c r="B688" s="2"/>
      <c r="C688" s="2"/>
      <c r="D688" s="2"/>
      <c r="E688" s="3"/>
      <c r="F688" s="1"/>
      <c r="G688" s="1"/>
      <c r="H688" s="1"/>
      <c r="I688" s="1"/>
      <c r="J688" s="4"/>
      <c r="K688" s="5"/>
      <c r="L688" s="5"/>
      <c r="M688" s="1"/>
      <c r="N688" s="4"/>
      <c r="O688" s="1"/>
      <c r="P688" s="1"/>
      <c r="Q688" s="1"/>
      <c r="R688" s="2"/>
      <c r="S688" s="5"/>
      <c r="T688" s="1"/>
      <c r="U688" s="1"/>
    </row>
    <row r="689" s="7" customFormat="true" ht="12.75" hidden="false" customHeight="false" outlineLevel="0" collapsed="false">
      <c r="A689" s="1"/>
      <c r="B689" s="2"/>
      <c r="C689" s="2"/>
      <c r="D689" s="2"/>
      <c r="E689" s="3"/>
      <c r="F689" s="1"/>
      <c r="G689" s="1"/>
      <c r="H689" s="1"/>
      <c r="I689" s="1"/>
      <c r="J689" s="4"/>
      <c r="K689" s="5"/>
      <c r="L689" s="5"/>
      <c r="M689" s="1"/>
      <c r="N689" s="4"/>
      <c r="O689" s="1"/>
      <c r="P689" s="1"/>
      <c r="Q689" s="1"/>
      <c r="R689" s="2"/>
      <c r="S689" s="5"/>
      <c r="T689" s="1"/>
      <c r="U689" s="1"/>
    </row>
    <row r="690" s="7" customFormat="true" ht="12.75" hidden="false" customHeight="false" outlineLevel="0" collapsed="false">
      <c r="A690" s="1"/>
      <c r="B690" s="2"/>
      <c r="C690" s="2"/>
      <c r="D690" s="2"/>
      <c r="E690" s="3"/>
      <c r="F690" s="1"/>
      <c r="G690" s="1"/>
      <c r="H690" s="1"/>
      <c r="I690" s="1"/>
      <c r="J690" s="4"/>
      <c r="K690" s="5"/>
      <c r="L690" s="5"/>
      <c r="M690" s="1"/>
      <c r="N690" s="4"/>
      <c r="O690" s="1"/>
      <c r="P690" s="1"/>
      <c r="Q690" s="1"/>
      <c r="R690" s="2"/>
      <c r="S690" s="5"/>
      <c r="T690" s="1"/>
      <c r="U690" s="1"/>
    </row>
    <row r="691" s="7" customFormat="true" ht="12.75" hidden="false" customHeight="false" outlineLevel="0" collapsed="false">
      <c r="A691" s="1"/>
      <c r="B691" s="2"/>
      <c r="C691" s="2"/>
      <c r="D691" s="2"/>
      <c r="E691" s="3"/>
      <c r="F691" s="1"/>
      <c r="G691" s="1"/>
      <c r="H691" s="1"/>
      <c r="I691" s="1"/>
      <c r="J691" s="4"/>
      <c r="K691" s="5"/>
      <c r="L691" s="5"/>
      <c r="M691" s="1"/>
      <c r="N691" s="4"/>
      <c r="O691" s="1"/>
      <c r="P691" s="1"/>
      <c r="Q691" s="1"/>
      <c r="R691" s="2"/>
      <c r="S691" s="5"/>
      <c r="T691" s="1"/>
      <c r="U691" s="1"/>
    </row>
    <row r="692" s="7" customFormat="true" ht="12.75" hidden="false" customHeight="false" outlineLevel="0" collapsed="false">
      <c r="A692" s="1"/>
      <c r="B692" s="2"/>
      <c r="C692" s="2"/>
      <c r="D692" s="2"/>
      <c r="E692" s="3"/>
      <c r="F692" s="1"/>
      <c r="G692" s="1"/>
      <c r="H692" s="1"/>
      <c r="I692" s="1"/>
      <c r="J692" s="4"/>
      <c r="K692" s="5"/>
      <c r="L692" s="5"/>
      <c r="M692" s="1"/>
      <c r="N692" s="4"/>
      <c r="O692" s="1"/>
      <c r="P692" s="1"/>
      <c r="Q692" s="1"/>
      <c r="R692" s="2"/>
      <c r="S692" s="5"/>
      <c r="T692" s="1"/>
      <c r="U692" s="1"/>
    </row>
    <row r="693" s="7" customFormat="true" ht="12.75" hidden="false" customHeight="false" outlineLevel="0" collapsed="false">
      <c r="A693" s="1"/>
      <c r="B693" s="2"/>
      <c r="C693" s="2"/>
      <c r="D693" s="2"/>
      <c r="E693" s="3"/>
      <c r="F693" s="1"/>
      <c r="G693" s="1"/>
      <c r="H693" s="1"/>
      <c r="I693" s="1"/>
      <c r="J693" s="4"/>
      <c r="K693" s="5"/>
      <c r="L693" s="5"/>
      <c r="M693" s="1"/>
      <c r="N693" s="4"/>
      <c r="O693" s="1"/>
      <c r="P693" s="1"/>
      <c r="Q693" s="1"/>
      <c r="R693" s="2"/>
      <c r="S693" s="5"/>
      <c r="T693" s="1"/>
      <c r="U693" s="1"/>
    </row>
    <row r="694" s="7" customFormat="true" ht="12.75" hidden="false" customHeight="false" outlineLevel="0" collapsed="false">
      <c r="A694" s="1"/>
      <c r="B694" s="2"/>
      <c r="C694" s="2"/>
      <c r="D694" s="2"/>
      <c r="E694" s="3"/>
      <c r="F694" s="1"/>
      <c r="G694" s="1"/>
      <c r="H694" s="1"/>
      <c r="I694" s="1"/>
      <c r="J694" s="4"/>
      <c r="K694" s="5"/>
      <c r="L694" s="5"/>
      <c r="M694" s="1"/>
      <c r="N694" s="4"/>
      <c r="O694" s="1"/>
      <c r="P694" s="1"/>
      <c r="Q694" s="1"/>
      <c r="R694" s="2"/>
      <c r="S694" s="5"/>
      <c r="T694" s="1"/>
      <c r="U694" s="1"/>
    </row>
    <row r="695" s="7" customFormat="true" ht="12.75" hidden="false" customHeight="false" outlineLevel="0" collapsed="false">
      <c r="A695" s="1"/>
      <c r="B695" s="2"/>
      <c r="C695" s="2"/>
      <c r="D695" s="2"/>
      <c r="E695" s="3"/>
      <c r="F695" s="1"/>
      <c r="G695" s="1"/>
      <c r="H695" s="1"/>
      <c r="I695" s="1"/>
      <c r="J695" s="4"/>
      <c r="K695" s="5"/>
      <c r="L695" s="5"/>
      <c r="M695" s="1"/>
      <c r="N695" s="4"/>
      <c r="O695" s="1"/>
      <c r="P695" s="1"/>
      <c r="Q695" s="1"/>
      <c r="R695" s="2"/>
      <c r="S695" s="5"/>
      <c r="T695" s="1"/>
      <c r="U695" s="1"/>
    </row>
    <row r="696" s="7" customFormat="true" ht="12.75" hidden="false" customHeight="false" outlineLevel="0" collapsed="false">
      <c r="A696" s="1"/>
      <c r="B696" s="2"/>
      <c r="C696" s="2"/>
      <c r="D696" s="2"/>
      <c r="E696" s="3"/>
      <c r="F696" s="1"/>
      <c r="G696" s="1"/>
      <c r="H696" s="1"/>
      <c r="I696" s="1"/>
      <c r="J696" s="4"/>
      <c r="K696" s="5"/>
      <c r="L696" s="5"/>
      <c r="M696" s="1"/>
      <c r="N696" s="4"/>
      <c r="O696" s="1"/>
      <c r="P696" s="1"/>
      <c r="Q696" s="1"/>
      <c r="R696" s="2"/>
      <c r="S696" s="5"/>
      <c r="T696" s="1"/>
      <c r="U696" s="1"/>
    </row>
    <row r="697" s="7" customFormat="true" ht="12.75" hidden="false" customHeight="false" outlineLevel="0" collapsed="false">
      <c r="A697" s="1"/>
      <c r="B697" s="2"/>
      <c r="C697" s="2"/>
      <c r="D697" s="2"/>
      <c r="E697" s="3"/>
      <c r="F697" s="1"/>
      <c r="G697" s="1"/>
      <c r="H697" s="1"/>
      <c r="I697" s="1"/>
      <c r="J697" s="4"/>
      <c r="K697" s="5"/>
      <c r="L697" s="5"/>
      <c r="M697" s="1"/>
      <c r="N697" s="4"/>
      <c r="O697" s="1"/>
      <c r="P697" s="1"/>
      <c r="Q697" s="1"/>
      <c r="R697" s="2"/>
      <c r="S697" s="5"/>
      <c r="T697" s="1"/>
      <c r="U697" s="1"/>
    </row>
    <row r="698" s="7" customFormat="true" ht="12.75" hidden="false" customHeight="false" outlineLevel="0" collapsed="false">
      <c r="A698" s="1"/>
      <c r="B698" s="2"/>
      <c r="C698" s="2"/>
      <c r="D698" s="2"/>
      <c r="E698" s="3"/>
      <c r="F698" s="1"/>
      <c r="G698" s="1"/>
      <c r="H698" s="1"/>
      <c r="I698" s="1"/>
      <c r="J698" s="4"/>
      <c r="K698" s="5"/>
      <c r="L698" s="5"/>
      <c r="M698" s="1"/>
      <c r="N698" s="4"/>
      <c r="O698" s="1"/>
      <c r="P698" s="1"/>
      <c r="Q698" s="1"/>
      <c r="R698" s="2"/>
      <c r="S698" s="5"/>
      <c r="T698" s="1"/>
      <c r="U698" s="1"/>
    </row>
    <row r="699" s="7" customFormat="true" ht="12.75" hidden="false" customHeight="false" outlineLevel="0" collapsed="false">
      <c r="A699" s="1"/>
      <c r="B699" s="2"/>
      <c r="C699" s="2"/>
      <c r="D699" s="2"/>
      <c r="E699" s="3"/>
      <c r="F699" s="1"/>
      <c r="G699" s="1"/>
      <c r="H699" s="1"/>
      <c r="I699" s="1"/>
      <c r="J699" s="4"/>
      <c r="K699" s="5"/>
      <c r="L699" s="5"/>
      <c r="M699" s="1"/>
      <c r="N699" s="4"/>
      <c r="O699" s="1"/>
      <c r="P699" s="1"/>
      <c r="Q699" s="1"/>
      <c r="R699" s="2"/>
      <c r="S699" s="5"/>
      <c r="T699" s="1"/>
      <c r="U699" s="1"/>
    </row>
    <row r="700" s="7" customFormat="true" ht="12.75" hidden="false" customHeight="false" outlineLevel="0" collapsed="false">
      <c r="A700" s="1"/>
      <c r="B700" s="2"/>
      <c r="C700" s="2"/>
      <c r="D700" s="2"/>
      <c r="E700" s="3"/>
      <c r="F700" s="1"/>
      <c r="G700" s="1"/>
      <c r="H700" s="1"/>
      <c r="I700" s="1"/>
      <c r="J700" s="4"/>
      <c r="K700" s="5"/>
      <c r="L700" s="5"/>
      <c r="M700" s="1"/>
      <c r="N700" s="4"/>
      <c r="O700" s="1"/>
      <c r="P700" s="1"/>
      <c r="Q700" s="1"/>
      <c r="R700" s="2"/>
      <c r="S700" s="5"/>
      <c r="T700" s="1"/>
      <c r="U700" s="1"/>
    </row>
    <row r="701" s="7" customFormat="true" ht="12.75" hidden="false" customHeight="false" outlineLevel="0" collapsed="false">
      <c r="A701" s="1"/>
      <c r="B701" s="2"/>
      <c r="C701" s="2"/>
      <c r="D701" s="2"/>
      <c r="E701" s="3"/>
      <c r="F701" s="1"/>
      <c r="G701" s="1"/>
      <c r="H701" s="1"/>
      <c r="I701" s="1"/>
      <c r="J701" s="4"/>
      <c r="K701" s="5"/>
      <c r="L701" s="5"/>
      <c r="M701" s="1"/>
      <c r="N701" s="4"/>
      <c r="O701" s="1"/>
      <c r="P701" s="1"/>
      <c r="Q701" s="1"/>
      <c r="R701" s="2"/>
      <c r="S701" s="5"/>
      <c r="T701" s="1"/>
      <c r="U701" s="1"/>
    </row>
    <row r="702" s="7" customFormat="true" ht="12.75" hidden="false" customHeight="false" outlineLevel="0" collapsed="false">
      <c r="A702" s="1"/>
      <c r="B702" s="2"/>
      <c r="C702" s="2"/>
      <c r="D702" s="2"/>
      <c r="E702" s="3"/>
      <c r="F702" s="1"/>
      <c r="G702" s="1"/>
      <c r="H702" s="1"/>
      <c r="I702" s="1"/>
      <c r="J702" s="4"/>
      <c r="K702" s="5"/>
      <c r="L702" s="5"/>
      <c r="M702" s="1"/>
      <c r="N702" s="4"/>
      <c r="O702" s="1"/>
      <c r="P702" s="1"/>
      <c r="Q702" s="1"/>
      <c r="R702" s="2"/>
      <c r="S702" s="5"/>
      <c r="T702" s="1"/>
      <c r="U702" s="1"/>
    </row>
    <row r="703" s="7" customFormat="true" ht="12.75" hidden="false" customHeight="false" outlineLevel="0" collapsed="false">
      <c r="A703" s="1"/>
      <c r="B703" s="2"/>
      <c r="C703" s="2"/>
      <c r="D703" s="2"/>
      <c r="E703" s="3"/>
      <c r="F703" s="1"/>
      <c r="G703" s="1"/>
      <c r="H703" s="1"/>
      <c r="I703" s="1"/>
      <c r="J703" s="4"/>
      <c r="K703" s="5"/>
      <c r="L703" s="5"/>
      <c r="M703" s="1"/>
      <c r="N703" s="4"/>
      <c r="O703" s="1"/>
      <c r="P703" s="1"/>
      <c r="Q703" s="1"/>
      <c r="R703" s="2"/>
      <c r="S703" s="5"/>
      <c r="T703" s="1"/>
      <c r="U703" s="1"/>
    </row>
    <row r="704" s="7" customFormat="true" ht="12.75" hidden="false" customHeight="false" outlineLevel="0" collapsed="false">
      <c r="A704" s="1"/>
      <c r="B704" s="2"/>
      <c r="C704" s="2"/>
      <c r="D704" s="2"/>
      <c r="E704" s="3"/>
      <c r="F704" s="1"/>
      <c r="G704" s="1"/>
      <c r="H704" s="1"/>
      <c r="I704" s="1"/>
      <c r="J704" s="4"/>
      <c r="K704" s="5"/>
      <c r="L704" s="5"/>
      <c r="M704" s="1"/>
      <c r="N704" s="4"/>
      <c r="O704" s="1"/>
      <c r="P704" s="1"/>
      <c r="Q704" s="1"/>
      <c r="R704" s="2"/>
      <c r="S704" s="5"/>
      <c r="T704" s="1"/>
      <c r="U704" s="1"/>
    </row>
    <row r="705" s="7" customFormat="true" ht="12.75" hidden="false" customHeight="false" outlineLevel="0" collapsed="false">
      <c r="A705" s="1"/>
      <c r="B705" s="2"/>
      <c r="C705" s="2"/>
      <c r="D705" s="2"/>
      <c r="E705" s="3"/>
      <c r="F705" s="1"/>
      <c r="G705" s="1"/>
      <c r="H705" s="1"/>
      <c r="I705" s="1"/>
      <c r="J705" s="4"/>
      <c r="K705" s="5"/>
      <c r="L705" s="5"/>
      <c r="M705" s="1"/>
      <c r="N705" s="4"/>
      <c r="O705" s="1"/>
      <c r="P705" s="1"/>
      <c r="Q705" s="1"/>
      <c r="R705" s="2"/>
      <c r="S705" s="5"/>
      <c r="T705" s="1"/>
      <c r="U705" s="1"/>
    </row>
    <row r="706" s="7" customFormat="true" ht="12.75" hidden="false" customHeight="false" outlineLevel="0" collapsed="false">
      <c r="A706" s="1"/>
      <c r="B706" s="2"/>
      <c r="C706" s="2"/>
      <c r="D706" s="2"/>
      <c r="E706" s="3"/>
      <c r="F706" s="1"/>
      <c r="G706" s="1"/>
      <c r="H706" s="1"/>
      <c r="I706" s="1"/>
      <c r="J706" s="4"/>
      <c r="K706" s="5"/>
      <c r="L706" s="5"/>
      <c r="M706" s="1"/>
      <c r="N706" s="4"/>
      <c r="O706" s="1"/>
      <c r="P706" s="1"/>
      <c r="Q706" s="1"/>
      <c r="R706" s="2"/>
      <c r="S706" s="5"/>
      <c r="T706" s="1"/>
      <c r="U706" s="1"/>
    </row>
    <row r="707" s="7" customFormat="true" ht="12.75" hidden="false" customHeight="false" outlineLevel="0" collapsed="false">
      <c r="A707" s="1"/>
      <c r="B707" s="2"/>
      <c r="C707" s="2"/>
      <c r="D707" s="2"/>
      <c r="E707" s="3"/>
      <c r="F707" s="1"/>
      <c r="G707" s="1"/>
      <c r="H707" s="1"/>
      <c r="I707" s="1"/>
      <c r="J707" s="4"/>
      <c r="K707" s="5"/>
      <c r="L707" s="5"/>
      <c r="M707" s="1"/>
      <c r="N707" s="4"/>
      <c r="O707" s="1"/>
      <c r="P707" s="1"/>
      <c r="Q707" s="1"/>
      <c r="R707" s="2"/>
      <c r="S707" s="5"/>
      <c r="T707" s="1"/>
      <c r="U707" s="1"/>
    </row>
    <row r="708" s="7" customFormat="true" ht="12.75" hidden="false" customHeight="false" outlineLevel="0" collapsed="false">
      <c r="A708" s="1"/>
      <c r="B708" s="2"/>
      <c r="C708" s="2"/>
      <c r="D708" s="2"/>
      <c r="E708" s="3"/>
      <c r="F708" s="1"/>
      <c r="G708" s="1"/>
      <c r="H708" s="1"/>
      <c r="I708" s="1"/>
      <c r="J708" s="4"/>
      <c r="K708" s="5"/>
      <c r="L708" s="5"/>
      <c r="M708" s="1"/>
      <c r="N708" s="4"/>
      <c r="O708" s="1"/>
      <c r="P708" s="1"/>
      <c r="Q708" s="1"/>
      <c r="R708" s="2"/>
      <c r="S708" s="5"/>
      <c r="T708" s="1"/>
      <c r="U708" s="1"/>
    </row>
    <row r="709" s="7" customFormat="true" ht="12.75" hidden="false" customHeight="false" outlineLevel="0" collapsed="false">
      <c r="A709" s="1"/>
      <c r="B709" s="2"/>
      <c r="C709" s="2"/>
      <c r="D709" s="2"/>
      <c r="E709" s="3"/>
      <c r="F709" s="1"/>
      <c r="G709" s="1"/>
      <c r="H709" s="1"/>
      <c r="I709" s="1"/>
      <c r="J709" s="4"/>
      <c r="K709" s="5"/>
      <c r="L709" s="5"/>
      <c r="M709" s="1"/>
      <c r="N709" s="4"/>
      <c r="O709" s="1"/>
      <c r="P709" s="1"/>
      <c r="Q709" s="1"/>
      <c r="R709" s="2"/>
      <c r="S709" s="5"/>
      <c r="T709" s="1"/>
      <c r="U709" s="1"/>
    </row>
    <row r="710" s="7" customFormat="true" ht="12.75" hidden="false" customHeight="false" outlineLevel="0" collapsed="false">
      <c r="A710" s="1"/>
      <c r="B710" s="2"/>
      <c r="C710" s="2"/>
      <c r="D710" s="2"/>
      <c r="E710" s="3"/>
      <c r="F710" s="1"/>
      <c r="G710" s="1"/>
      <c r="H710" s="1"/>
      <c r="I710" s="1"/>
      <c r="J710" s="4"/>
      <c r="K710" s="5"/>
      <c r="L710" s="5"/>
      <c r="M710" s="1"/>
      <c r="N710" s="4"/>
      <c r="O710" s="1"/>
      <c r="P710" s="1"/>
      <c r="Q710" s="1"/>
      <c r="R710" s="2"/>
      <c r="S710" s="5"/>
      <c r="T710" s="1"/>
      <c r="U710" s="1"/>
    </row>
    <row r="711" s="7" customFormat="true" ht="12.75" hidden="false" customHeight="false" outlineLevel="0" collapsed="false">
      <c r="A711" s="1"/>
      <c r="B711" s="2"/>
      <c r="C711" s="2"/>
      <c r="D711" s="2"/>
      <c r="E711" s="3"/>
      <c r="F711" s="1"/>
      <c r="G711" s="1"/>
      <c r="H711" s="1"/>
      <c r="I711" s="1"/>
      <c r="J711" s="4"/>
      <c r="K711" s="5"/>
      <c r="L711" s="5"/>
      <c r="M711" s="1"/>
      <c r="N711" s="4"/>
      <c r="O711" s="1"/>
      <c r="P711" s="1"/>
      <c r="Q711" s="1"/>
      <c r="R711" s="2"/>
      <c r="S711" s="5"/>
      <c r="T711" s="1"/>
      <c r="U711" s="1"/>
    </row>
    <row r="712" s="7" customFormat="true" ht="12.75" hidden="false" customHeight="false" outlineLevel="0" collapsed="false">
      <c r="A712" s="1"/>
      <c r="B712" s="2"/>
      <c r="C712" s="2"/>
      <c r="D712" s="2"/>
      <c r="E712" s="3"/>
      <c r="F712" s="1"/>
      <c r="G712" s="1"/>
      <c r="H712" s="1"/>
      <c r="I712" s="1"/>
      <c r="J712" s="4"/>
      <c r="K712" s="5"/>
      <c r="L712" s="5"/>
      <c r="M712" s="1"/>
      <c r="N712" s="4"/>
      <c r="O712" s="1"/>
      <c r="P712" s="1"/>
      <c r="Q712" s="1"/>
      <c r="R712" s="2"/>
      <c r="S712" s="5"/>
      <c r="T712" s="1"/>
      <c r="U712" s="1"/>
    </row>
    <row r="713" s="7" customFormat="true" ht="12.75" hidden="false" customHeight="false" outlineLevel="0" collapsed="false">
      <c r="A713" s="1"/>
      <c r="B713" s="2"/>
      <c r="C713" s="2"/>
      <c r="D713" s="2"/>
      <c r="E713" s="3"/>
      <c r="F713" s="1"/>
      <c r="G713" s="1"/>
      <c r="H713" s="1"/>
      <c r="I713" s="1"/>
      <c r="J713" s="4"/>
      <c r="K713" s="5"/>
      <c r="L713" s="5"/>
      <c r="M713" s="1"/>
      <c r="N713" s="4"/>
      <c r="O713" s="1"/>
      <c r="P713" s="1"/>
      <c r="Q713" s="1"/>
      <c r="R713" s="2"/>
      <c r="S713" s="5"/>
      <c r="T713" s="1"/>
      <c r="U713" s="1"/>
    </row>
    <row r="714" s="7" customFormat="true" ht="12.75" hidden="false" customHeight="false" outlineLevel="0" collapsed="false">
      <c r="A714" s="1"/>
      <c r="B714" s="2"/>
      <c r="C714" s="2"/>
      <c r="D714" s="2"/>
      <c r="E714" s="3"/>
      <c r="F714" s="1"/>
      <c r="G714" s="1"/>
      <c r="H714" s="1"/>
      <c r="I714" s="1"/>
      <c r="J714" s="4"/>
      <c r="K714" s="5"/>
      <c r="L714" s="5"/>
      <c r="M714" s="1"/>
      <c r="N714" s="4"/>
      <c r="O714" s="1"/>
      <c r="P714" s="1"/>
      <c r="Q714" s="1"/>
      <c r="R714" s="2"/>
      <c r="S714" s="5"/>
      <c r="T714" s="1"/>
      <c r="U714" s="1"/>
    </row>
    <row r="715" s="7" customFormat="true" ht="12.75" hidden="false" customHeight="false" outlineLevel="0" collapsed="false">
      <c r="A715" s="1"/>
      <c r="B715" s="2"/>
      <c r="C715" s="2"/>
      <c r="D715" s="2"/>
      <c r="E715" s="3"/>
      <c r="F715" s="1"/>
      <c r="G715" s="1"/>
      <c r="H715" s="1"/>
      <c r="I715" s="1"/>
      <c r="J715" s="4"/>
      <c r="K715" s="5"/>
      <c r="L715" s="5"/>
      <c r="M715" s="1"/>
      <c r="N715" s="4"/>
      <c r="O715" s="1"/>
      <c r="P715" s="1"/>
      <c r="Q715" s="1"/>
      <c r="R715" s="2"/>
      <c r="S715" s="5"/>
      <c r="T715" s="1"/>
      <c r="U715" s="1"/>
    </row>
    <row r="716" s="7" customFormat="true" ht="12.75" hidden="false" customHeight="false" outlineLevel="0" collapsed="false">
      <c r="A716" s="1"/>
      <c r="B716" s="2"/>
      <c r="C716" s="2"/>
      <c r="D716" s="2"/>
      <c r="E716" s="3"/>
      <c r="F716" s="1"/>
      <c r="G716" s="1"/>
      <c r="H716" s="1"/>
      <c r="I716" s="1"/>
      <c r="J716" s="4"/>
      <c r="K716" s="5"/>
      <c r="L716" s="5"/>
      <c r="M716" s="1"/>
      <c r="N716" s="4"/>
      <c r="O716" s="1"/>
      <c r="P716" s="1"/>
      <c r="Q716" s="1"/>
      <c r="R716" s="2"/>
      <c r="S716" s="5"/>
      <c r="T716" s="1"/>
      <c r="U716" s="1"/>
    </row>
    <row r="717" s="7" customFormat="true" ht="12.75" hidden="false" customHeight="false" outlineLevel="0" collapsed="false">
      <c r="A717" s="1"/>
      <c r="B717" s="2"/>
      <c r="C717" s="2"/>
      <c r="D717" s="2"/>
      <c r="E717" s="3"/>
      <c r="F717" s="1"/>
      <c r="G717" s="1"/>
      <c r="H717" s="1"/>
      <c r="I717" s="1"/>
      <c r="J717" s="4"/>
      <c r="K717" s="5"/>
      <c r="L717" s="5"/>
      <c r="M717" s="1"/>
      <c r="N717" s="4"/>
      <c r="O717" s="1"/>
      <c r="P717" s="1"/>
      <c r="Q717" s="1"/>
      <c r="R717" s="2"/>
      <c r="S717" s="5"/>
      <c r="T717" s="1"/>
      <c r="U717" s="1"/>
    </row>
    <row r="718" s="7" customFormat="true" ht="12.75" hidden="false" customHeight="false" outlineLevel="0" collapsed="false">
      <c r="A718" s="1"/>
      <c r="B718" s="2"/>
      <c r="C718" s="2"/>
      <c r="D718" s="2"/>
      <c r="E718" s="3"/>
      <c r="F718" s="1"/>
      <c r="G718" s="1"/>
      <c r="H718" s="1"/>
      <c r="I718" s="1"/>
      <c r="J718" s="4"/>
      <c r="K718" s="5"/>
      <c r="L718" s="5"/>
      <c r="M718" s="1"/>
      <c r="N718" s="4"/>
      <c r="O718" s="1"/>
      <c r="P718" s="1"/>
      <c r="Q718" s="1"/>
      <c r="R718" s="2"/>
      <c r="S718" s="5"/>
      <c r="T718" s="1"/>
      <c r="U718" s="1"/>
    </row>
    <row r="719" s="7" customFormat="true" ht="12.75" hidden="false" customHeight="false" outlineLevel="0" collapsed="false">
      <c r="A719" s="1"/>
      <c r="B719" s="2"/>
      <c r="C719" s="2"/>
      <c r="D719" s="2"/>
      <c r="E719" s="3"/>
      <c r="F719" s="1"/>
      <c r="G719" s="1"/>
      <c r="H719" s="1"/>
      <c r="I719" s="1"/>
      <c r="J719" s="4"/>
      <c r="K719" s="5"/>
      <c r="L719" s="5"/>
      <c r="M719" s="1"/>
      <c r="N719" s="4"/>
      <c r="O719" s="1"/>
      <c r="P719" s="1"/>
      <c r="Q719" s="1"/>
      <c r="R719" s="2"/>
      <c r="S719" s="5"/>
      <c r="T719" s="1"/>
      <c r="U719" s="1"/>
    </row>
    <row r="720" s="7" customFormat="true" ht="12.75" hidden="false" customHeight="false" outlineLevel="0" collapsed="false">
      <c r="A720" s="1"/>
      <c r="B720" s="2"/>
      <c r="C720" s="2"/>
      <c r="D720" s="2"/>
      <c r="E720" s="3"/>
      <c r="F720" s="1"/>
      <c r="G720" s="1"/>
      <c r="H720" s="1"/>
      <c r="I720" s="1"/>
      <c r="J720" s="4"/>
      <c r="K720" s="5"/>
      <c r="L720" s="5"/>
      <c r="M720" s="1"/>
      <c r="N720" s="4"/>
      <c r="O720" s="1"/>
      <c r="P720" s="1"/>
      <c r="Q720" s="1"/>
      <c r="R720" s="2"/>
      <c r="S720" s="5"/>
      <c r="T720" s="1"/>
      <c r="U720" s="1"/>
    </row>
    <row r="721" s="7" customFormat="true" ht="12.75" hidden="false" customHeight="false" outlineLevel="0" collapsed="false">
      <c r="A721" s="1"/>
      <c r="B721" s="2"/>
      <c r="C721" s="2"/>
      <c r="D721" s="2"/>
      <c r="E721" s="3"/>
      <c r="F721" s="1"/>
      <c r="G721" s="1"/>
      <c r="H721" s="1"/>
      <c r="I721" s="1"/>
      <c r="J721" s="4"/>
      <c r="K721" s="5"/>
      <c r="L721" s="5"/>
      <c r="M721" s="1"/>
      <c r="N721" s="4"/>
      <c r="O721" s="1"/>
      <c r="P721" s="1"/>
      <c r="Q721" s="1"/>
      <c r="R721" s="2"/>
      <c r="S721" s="5"/>
      <c r="T721" s="1"/>
      <c r="U721" s="1"/>
    </row>
    <row r="722" s="7" customFormat="true" ht="12.75" hidden="false" customHeight="false" outlineLevel="0" collapsed="false">
      <c r="A722" s="1"/>
      <c r="B722" s="2"/>
      <c r="C722" s="2"/>
      <c r="D722" s="2"/>
      <c r="E722" s="3"/>
      <c r="F722" s="1"/>
      <c r="G722" s="1"/>
      <c r="H722" s="1"/>
      <c r="I722" s="1"/>
      <c r="J722" s="4"/>
      <c r="K722" s="5"/>
      <c r="L722" s="5"/>
      <c r="M722" s="1"/>
      <c r="N722" s="4"/>
      <c r="O722" s="1"/>
      <c r="P722" s="1"/>
      <c r="Q722" s="1"/>
      <c r="R722" s="2"/>
      <c r="S722" s="5"/>
      <c r="T722" s="1"/>
      <c r="U722" s="1"/>
    </row>
    <row r="723" s="7" customFormat="true" ht="12.75" hidden="false" customHeight="false" outlineLevel="0" collapsed="false">
      <c r="A723" s="1"/>
      <c r="B723" s="2"/>
      <c r="C723" s="2"/>
      <c r="D723" s="2"/>
      <c r="E723" s="3"/>
      <c r="F723" s="1"/>
      <c r="G723" s="1"/>
      <c r="H723" s="1"/>
      <c r="I723" s="1"/>
      <c r="J723" s="4"/>
      <c r="K723" s="5"/>
      <c r="L723" s="5"/>
      <c r="M723" s="1"/>
      <c r="N723" s="4"/>
      <c r="O723" s="1"/>
      <c r="P723" s="1"/>
      <c r="Q723" s="1"/>
      <c r="R723" s="2"/>
      <c r="S723" s="5"/>
      <c r="T723" s="1"/>
      <c r="U723" s="1"/>
    </row>
    <row r="724" s="7" customFormat="true" ht="12.75" hidden="false" customHeight="false" outlineLevel="0" collapsed="false">
      <c r="A724" s="1"/>
      <c r="B724" s="2"/>
      <c r="C724" s="2"/>
      <c r="D724" s="2"/>
      <c r="E724" s="3"/>
      <c r="F724" s="1"/>
      <c r="G724" s="1"/>
      <c r="H724" s="1"/>
      <c r="I724" s="1"/>
      <c r="J724" s="4"/>
      <c r="K724" s="5"/>
      <c r="L724" s="5"/>
      <c r="M724" s="1"/>
      <c r="N724" s="4"/>
      <c r="O724" s="1"/>
      <c r="P724" s="1"/>
      <c r="Q724" s="1"/>
      <c r="R724" s="2"/>
      <c r="S724" s="5"/>
      <c r="T724" s="1"/>
      <c r="U724" s="1"/>
    </row>
    <row r="725" s="7" customFormat="true" ht="12.75" hidden="false" customHeight="false" outlineLevel="0" collapsed="false">
      <c r="A725" s="1"/>
      <c r="B725" s="2"/>
      <c r="C725" s="2"/>
      <c r="D725" s="2"/>
      <c r="E725" s="3"/>
      <c r="F725" s="1"/>
      <c r="G725" s="1"/>
      <c r="H725" s="1"/>
      <c r="I725" s="1"/>
      <c r="J725" s="4"/>
      <c r="K725" s="5"/>
      <c r="L725" s="5"/>
      <c r="M725" s="1"/>
      <c r="N725" s="4"/>
      <c r="O725" s="1"/>
      <c r="P725" s="1"/>
      <c r="Q725" s="1"/>
      <c r="R725" s="2"/>
      <c r="S725" s="5"/>
      <c r="T725" s="1"/>
      <c r="U725" s="1"/>
    </row>
    <row r="726" s="7" customFormat="true" ht="12.75" hidden="false" customHeight="false" outlineLevel="0" collapsed="false">
      <c r="A726" s="1"/>
      <c r="B726" s="2"/>
      <c r="C726" s="2"/>
      <c r="D726" s="2"/>
      <c r="E726" s="3"/>
      <c r="F726" s="1"/>
      <c r="G726" s="1"/>
      <c r="H726" s="1"/>
      <c r="I726" s="1"/>
      <c r="J726" s="4"/>
      <c r="K726" s="5"/>
      <c r="L726" s="5"/>
      <c r="M726" s="1"/>
      <c r="N726" s="4"/>
      <c r="O726" s="1"/>
      <c r="P726" s="1"/>
      <c r="Q726" s="1"/>
      <c r="R726" s="2"/>
      <c r="S726" s="5"/>
      <c r="T726" s="1"/>
      <c r="U726" s="1"/>
    </row>
    <row r="727" s="7" customFormat="true" ht="12.75" hidden="false" customHeight="false" outlineLevel="0" collapsed="false">
      <c r="A727" s="1"/>
      <c r="B727" s="2"/>
      <c r="C727" s="2"/>
      <c r="D727" s="2"/>
      <c r="E727" s="3"/>
      <c r="F727" s="1"/>
      <c r="G727" s="1"/>
      <c r="H727" s="1"/>
      <c r="I727" s="1"/>
      <c r="J727" s="4"/>
      <c r="K727" s="5"/>
      <c r="L727" s="5"/>
      <c r="M727" s="1"/>
      <c r="N727" s="4"/>
      <c r="O727" s="1"/>
      <c r="P727" s="1"/>
      <c r="Q727" s="1"/>
      <c r="R727" s="2"/>
      <c r="S727" s="5"/>
      <c r="T727" s="1"/>
      <c r="U727" s="1"/>
    </row>
    <row r="728" s="7" customFormat="true" ht="12.75" hidden="false" customHeight="false" outlineLevel="0" collapsed="false">
      <c r="A728" s="1"/>
      <c r="B728" s="2"/>
      <c r="C728" s="2"/>
      <c r="D728" s="2"/>
      <c r="E728" s="3"/>
      <c r="F728" s="1"/>
      <c r="G728" s="1"/>
      <c r="H728" s="1"/>
      <c r="I728" s="1"/>
      <c r="J728" s="4"/>
      <c r="K728" s="5"/>
      <c r="L728" s="5"/>
      <c r="M728" s="1"/>
      <c r="N728" s="4"/>
      <c r="O728" s="1"/>
      <c r="P728" s="1"/>
      <c r="Q728" s="1"/>
      <c r="R728" s="2"/>
      <c r="S728" s="5"/>
      <c r="T728" s="1"/>
      <c r="U728" s="1"/>
    </row>
    <row r="729" s="7" customFormat="true" ht="12.75" hidden="false" customHeight="false" outlineLevel="0" collapsed="false">
      <c r="A729" s="1"/>
      <c r="B729" s="2"/>
      <c r="C729" s="2"/>
      <c r="D729" s="2"/>
      <c r="E729" s="3"/>
      <c r="F729" s="1"/>
      <c r="G729" s="1"/>
      <c r="H729" s="1"/>
      <c r="I729" s="1"/>
      <c r="J729" s="4"/>
      <c r="K729" s="5"/>
      <c r="L729" s="5"/>
      <c r="M729" s="1"/>
      <c r="N729" s="4"/>
      <c r="O729" s="1"/>
      <c r="P729" s="1"/>
      <c r="Q729" s="1"/>
      <c r="R729" s="2"/>
      <c r="S729" s="5"/>
      <c r="T729" s="1"/>
      <c r="U729" s="1"/>
    </row>
    <row r="730" s="7" customFormat="true" ht="12.75" hidden="false" customHeight="false" outlineLevel="0" collapsed="false">
      <c r="A730" s="1"/>
      <c r="B730" s="2"/>
      <c r="C730" s="2"/>
      <c r="D730" s="2"/>
      <c r="E730" s="3"/>
      <c r="F730" s="1"/>
      <c r="G730" s="1"/>
      <c r="H730" s="1"/>
      <c r="I730" s="1"/>
      <c r="J730" s="4"/>
      <c r="K730" s="5"/>
      <c r="L730" s="5"/>
      <c r="M730" s="1"/>
      <c r="N730" s="4"/>
      <c r="O730" s="1"/>
      <c r="P730" s="1"/>
      <c r="Q730" s="1"/>
      <c r="R730" s="2"/>
      <c r="S730" s="5"/>
      <c r="T730" s="1"/>
      <c r="U730" s="1"/>
    </row>
    <row r="731" s="7" customFormat="true" ht="12.75" hidden="false" customHeight="false" outlineLevel="0" collapsed="false">
      <c r="A731" s="1"/>
      <c r="B731" s="2"/>
      <c r="C731" s="2"/>
      <c r="D731" s="2"/>
      <c r="E731" s="3"/>
      <c r="F731" s="1"/>
      <c r="G731" s="1"/>
      <c r="H731" s="1"/>
      <c r="I731" s="1"/>
      <c r="J731" s="4"/>
      <c r="K731" s="5"/>
      <c r="L731" s="5"/>
      <c r="M731" s="1"/>
      <c r="N731" s="4"/>
      <c r="O731" s="1"/>
      <c r="P731" s="1"/>
      <c r="Q731" s="1"/>
      <c r="R731" s="2"/>
      <c r="S731" s="5"/>
      <c r="T731" s="1"/>
      <c r="U731" s="1"/>
    </row>
    <row r="732" s="7" customFormat="true" ht="12.75" hidden="false" customHeight="false" outlineLevel="0" collapsed="false">
      <c r="A732" s="1"/>
      <c r="B732" s="2"/>
      <c r="C732" s="2"/>
      <c r="D732" s="2"/>
      <c r="E732" s="3"/>
      <c r="F732" s="1"/>
      <c r="G732" s="1"/>
      <c r="H732" s="1"/>
      <c r="I732" s="1"/>
      <c r="J732" s="4"/>
      <c r="K732" s="5"/>
      <c r="L732" s="5"/>
      <c r="M732" s="1"/>
      <c r="N732" s="4"/>
      <c r="O732" s="1"/>
      <c r="P732" s="1"/>
      <c r="Q732" s="1"/>
      <c r="R732" s="2"/>
      <c r="S732" s="5"/>
      <c r="T732" s="1"/>
      <c r="U732" s="1"/>
    </row>
    <row r="733" s="7" customFormat="true" ht="12.75" hidden="false" customHeight="false" outlineLevel="0" collapsed="false">
      <c r="A733" s="1"/>
      <c r="B733" s="2"/>
      <c r="C733" s="2"/>
      <c r="D733" s="2"/>
      <c r="E733" s="3"/>
      <c r="F733" s="1"/>
      <c r="G733" s="1"/>
      <c r="H733" s="1"/>
      <c r="I733" s="1"/>
      <c r="J733" s="4"/>
      <c r="K733" s="5"/>
      <c r="L733" s="5"/>
      <c r="M733" s="1"/>
      <c r="N733" s="4"/>
      <c r="O733" s="1"/>
      <c r="P733" s="1"/>
      <c r="Q733" s="1"/>
      <c r="R733" s="2"/>
      <c r="S733" s="5"/>
      <c r="T733" s="1"/>
      <c r="U733" s="1"/>
    </row>
    <row r="734" s="7" customFormat="true" ht="12.75" hidden="false" customHeight="false" outlineLevel="0" collapsed="false">
      <c r="A734" s="1"/>
      <c r="B734" s="2"/>
      <c r="C734" s="2"/>
      <c r="D734" s="2"/>
      <c r="E734" s="3"/>
      <c r="F734" s="1"/>
      <c r="G734" s="1"/>
      <c r="H734" s="1"/>
      <c r="I734" s="1"/>
      <c r="J734" s="4"/>
      <c r="K734" s="5"/>
      <c r="L734" s="5"/>
      <c r="M734" s="1"/>
      <c r="N734" s="4"/>
      <c r="O734" s="1"/>
      <c r="P734" s="1"/>
      <c r="Q734" s="1"/>
      <c r="R734" s="2"/>
      <c r="S734" s="5"/>
      <c r="T734" s="1"/>
      <c r="U734" s="1"/>
    </row>
    <row r="735" s="7" customFormat="true" ht="12.75" hidden="false" customHeight="false" outlineLevel="0" collapsed="false">
      <c r="A735" s="1"/>
      <c r="B735" s="2"/>
      <c r="C735" s="2"/>
      <c r="D735" s="2"/>
      <c r="E735" s="3"/>
      <c r="F735" s="1"/>
      <c r="G735" s="1"/>
      <c r="H735" s="1"/>
      <c r="I735" s="1"/>
      <c r="J735" s="4"/>
      <c r="K735" s="5"/>
      <c r="L735" s="5"/>
      <c r="M735" s="1"/>
      <c r="N735" s="4"/>
      <c r="O735" s="1"/>
      <c r="P735" s="1"/>
      <c r="Q735" s="1"/>
      <c r="R735" s="2"/>
      <c r="S735" s="5"/>
      <c r="T735" s="1"/>
      <c r="U735" s="1"/>
    </row>
    <row r="736" s="7" customFormat="true" ht="12.75" hidden="false" customHeight="false" outlineLevel="0" collapsed="false">
      <c r="A736" s="1"/>
      <c r="B736" s="2"/>
      <c r="C736" s="2"/>
      <c r="D736" s="2"/>
      <c r="E736" s="3"/>
      <c r="F736" s="1"/>
      <c r="G736" s="1"/>
      <c r="H736" s="1"/>
      <c r="I736" s="1"/>
      <c r="J736" s="4"/>
      <c r="K736" s="5"/>
      <c r="L736" s="5"/>
      <c r="M736" s="1"/>
      <c r="N736" s="4"/>
      <c r="O736" s="1"/>
      <c r="P736" s="1"/>
      <c r="Q736" s="1"/>
      <c r="R736" s="2"/>
      <c r="S736" s="5"/>
      <c r="T736" s="1"/>
      <c r="U736" s="1"/>
    </row>
    <row r="737" s="7" customFormat="true" ht="12.75" hidden="false" customHeight="false" outlineLevel="0" collapsed="false">
      <c r="A737" s="1"/>
      <c r="B737" s="2"/>
      <c r="C737" s="2"/>
      <c r="D737" s="2"/>
      <c r="E737" s="3"/>
      <c r="F737" s="1"/>
      <c r="G737" s="1"/>
      <c r="H737" s="1"/>
      <c r="I737" s="1"/>
      <c r="J737" s="4"/>
      <c r="K737" s="5"/>
      <c r="L737" s="5"/>
      <c r="M737" s="1"/>
      <c r="N737" s="4"/>
      <c r="O737" s="1"/>
      <c r="P737" s="1"/>
      <c r="Q737" s="1"/>
      <c r="R737" s="2"/>
      <c r="S737" s="5"/>
      <c r="T737" s="1"/>
      <c r="U737" s="1"/>
    </row>
    <row r="738" s="7" customFormat="true" ht="12.75" hidden="false" customHeight="false" outlineLevel="0" collapsed="false">
      <c r="A738" s="1"/>
      <c r="B738" s="2"/>
      <c r="C738" s="2"/>
      <c r="D738" s="2"/>
      <c r="E738" s="3"/>
      <c r="F738" s="1"/>
      <c r="G738" s="1"/>
      <c r="H738" s="1"/>
      <c r="I738" s="1"/>
      <c r="J738" s="4"/>
      <c r="K738" s="5"/>
      <c r="L738" s="5"/>
      <c r="M738" s="1"/>
      <c r="N738" s="4"/>
      <c r="O738" s="1"/>
      <c r="P738" s="1"/>
      <c r="Q738" s="1"/>
      <c r="R738" s="2"/>
      <c r="S738" s="5"/>
      <c r="T738" s="1"/>
      <c r="U738" s="1"/>
    </row>
    <row r="739" s="7" customFormat="true" ht="12.75" hidden="false" customHeight="false" outlineLevel="0" collapsed="false">
      <c r="A739" s="1"/>
      <c r="B739" s="2"/>
      <c r="C739" s="2"/>
      <c r="D739" s="2"/>
      <c r="E739" s="3"/>
      <c r="F739" s="1"/>
      <c r="G739" s="1"/>
      <c r="H739" s="1"/>
      <c r="I739" s="1"/>
      <c r="J739" s="4"/>
      <c r="K739" s="5"/>
      <c r="L739" s="5"/>
      <c r="M739" s="1"/>
      <c r="N739" s="4"/>
      <c r="O739" s="1"/>
      <c r="P739" s="1"/>
      <c r="Q739" s="1"/>
      <c r="R739" s="2"/>
      <c r="S739" s="5"/>
      <c r="T739" s="1"/>
      <c r="U739" s="1"/>
    </row>
    <row r="740" s="7" customFormat="true" ht="12.75" hidden="false" customHeight="false" outlineLevel="0" collapsed="false">
      <c r="A740" s="1"/>
      <c r="B740" s="2"/>
      <c r="C740" s="2"/>
      <c r="D740" s="2"/>
      <c r="E740" s="3"/>
      <c r="F740" s="1"/>
      <c r="G740" s="1"/>
      <c r="H740" s="1"/>
      <c r="I740" s="1"/>
      <c r="J740" s="4"/>
      <c r="K740" s="5"/>
      <c r="L740" s="5"/>
      <c r="M740" s="1"/>
      <c r="N740" s="4"/>
      <c r="O740" s="1"/>
      <c r="P740" s="1"/>
      <c r="Q740" s="1"/>
      <c r="R740" s="2"/>
      <c r="S740" s="5"/>
      <c r="T740" s="1"/>
      <c r="U740" s="1"/>
    </row>
    <row r="741" s="7" customFormat="true" ht="12.75" hidden="false" customHeight="false" outlineLevel="0" collapsed="false">
      <c r="A741" s="1"/>
      <c r="B741" s="2"/>
      <c r="C741" s="2"/>
      <c r="D741" s="2"/>
      <c r="E741" s="3"/>
      <c r="F741" s="1"/>
      <c r="G741" s="1"/>
      <c r="H741" s="1"/>
      <c r="I741" s="1"/>
      <c r="J741" s="4"/>
      <c r="K741" s="5"/>
      <c r="L741" s="5"/>
      <c r="M741" s="1"/>
      <c r="N741" s="4"/>
      <c r="O741" s="1"/>
      <c r="P741" s="1"/>
      <c r="Q741" s="1"/>
      <c r="R741" s="2"/>
      <c r="S741" s="5"/>
      <c r="T741" s="1"/>
      <c r="U741" s="1"/>
    </row>
    <row r="742" s="7" customFormat="true" ht="12.75" hidden="false" customHeight="false" outlineLevel="0" collapsed="false">
      <c r="A742" s="1"/>
      <c r="B742" s="2"/>
      <c r="C742" s="2"/>
      <c r="D742" s="2"/>
      <c r="E742" s="3"/>
      <c r="F742" s="1"/>
      <c r="G742" s="1"/>
      <c r="H742" s="1"/>
      <c r="I742" s="1"/>
      <c r="J742" s="4"/>
      <c r="K742" s="5"/>
      <c r="L742" s="5"/>
      <c r="M742" s="1"/>
      <c r="N742" s="4"/>
      <c r="O742" s="1"/>
      <c r="P742" s="1"/>
      <c r="Q742" s="1"/>
      <c r="R742" s="2"/>
      <c r="S742" s="5"/>
      <c r="T742" s="1"/>
      <c r="U742" s="1"/>
    </row>
    <row r="743" s="7" customFormat="true" ht="12.75" hidden="false" customHeight="false" outlineLevel="0" collapsed="false">
      <c r="A743" s="1"/>
      <c r="B743" s="2"/>
      <c r="C743" s="2"/>
      <c r="D743" s="2"/>
      <c r="E743" s="3"/>
      <c r="F743" s="1"/>
      <c r="G743" s="1"/>
      <c r="H743" s="1"/>
      <c r="I743" s="1"/>
      <c r="J743" s="4"/>
      <c r="K743" s="5"/>
      <c r="L743" s="5"/>
      <c r="M743" s="1"/>
      <c r="N743" s="4"/>
      <c r="O743" s="1"/>
      <c r="P743" s="1"/>
      <c r="Q743" s="1"/>
      <c r="R743" s="2"/>
      <c r="S743" s="5"/>
      <c r="T743" s="1"/>
      <c r="U743" s="1"/>
    </row>
    <row r="744" s="7" customFormat="true" ht="12.75" hidden="false" customHeight="false" outlineLevel="0" collapsed="false">
      <c r="A744" s="1"/>
      <c r="B744" s="2"/>
      <c r="C744" s="2"/>
      <c r="D744" s="2"/>
      <c r="E744" s="3"/>
      <c r="F744" s="1"/>
      <c r="G744" s="1"/>
      <c r="H744" s="1"/>
      <c r="I744" s="1"/>
      <c r="J744" s="4"/>
      <c r="K744" s="5"/>
      <c r="L744" s="5"/>
      <c r="M744" s="1"/>
      <c r="N744" s="4"/>
      <c r="O744" s="1"/>
      <c r="P744" s="1"/>
      <c r="Q744" s="1"/>
      <c r="R744" s="2"/>
      <c r="S744" s="5"/>
      <c r="T744" s="1"/>
      <c r="U744" s="1"/>
    </row>
    <row r="745" s="7" customFormat="true" ht="12.75" hidden="false" customHeight="false" outlineLevel="0" collapsed="false">
      <c r="A745" s="1"/>
      <c r="B745" s="2"/>
      <c r="C745" s="2"/>
      <c r="D745" s="2"/>
      <c r="E745" s="3"/>
      <c r="F745" s="1"/>
      <c r="G745" s="1"/>
      <c r="H745" s="1"/>
      <c r="I745" s="1"/>
      <c r="J745" s="4"/>
      <c r="K745" s="5"/>
      <c r="L745" s="5"/>
      <c r="M745" s="1"/>
      <c r="N745" s="4"/>
      <c r="O745" s="1"/>
      <c r="P745" s="1"/>
      <c r="Q745" s="1"/>
      <c r="R745" s="2"/>
      <c r="S745" s="5"/>
      <c r="T745" s="1"/>
      <c r="U745" s="1"/>
    </row>
    <row r="746" s="7" customFormat="true" ht="12.75" hidden="false" customHeight="false" outlineLevel="0" collapsed="false">
      <c r="A746" s="1"/>
      <c r="B746" s="2"/>
      <c r="C746" s="2"/>
      <c r="D746" s="2"/>
      <c r="E746" s="3"/>
      <c r="F746" s="1"/>
      <c r="G746" s="1"/>
      <c r="H746" s="1"/>
      <c r="I746" s="1"/>
      <c r="J746" s="4"/>
      <c r="K746" s="5"/>
      <c r="L746" s="5"/>
      <c r="M746" s="1"/>
      <c r="N746" s="4"/>
      <c r="O746" s="1"/>
      <c r="P746" s="1"/>
      <c r="Q746" s="1"/>
      <c r="R746" s="2"/>
      <c r="S746" s="5"/>
      <c r="T746" s="1"/>
      <c r="U746" s="1"/>
    </row>
    <row r="747" s="7" customFormat="true" ht="12.75" hidden="false" customHeight="false" outlineLevel="0" collapsed="false">
      <c r="A747" s="1"/>
      <c r="B747" s="2"/>
      <c r="C747" s="2"/>
      <c r="D747" s="2"/>
      <c r="E747" s="3"/>
      <c r="F747" s="1"/>
      <c r="G747" s="1"/>
      <c r="H747" s="1"/>
      <c r="I747" s="1"/>
      <c r="J747" s="4"/>
      <c r="K747" s="5"/>
      <c r="L747" s="5"/>
      <c r="M747" s="1"/>
      <c r="N747" s="4"/>
      <c r="O747" s="1"/>
      <c r="P747" s="1"/>
      <c r="Q747" s="1"/>
      <c r="R747" s="2"/>
      <c r="S747" s="5"/>
      <c r="T747" s="1"/>
      <c r="U747" s="1"/>
    </row>
    <row r="748" s="7" customFormat="true" ht="12.75" hidden="false" customHeight="false" outlineLevel="0" collapsed="false">
      <c r="A748" s="1"/>
      <c r="B748" s="2"/>
      <c r="C748" s="2"/>
      <c r="D748" s="2"/>
      <c r="E748" s="3"/>
      <c r="F748" s="1"/>
      <c r="G748" s="1"/>
      <c r="H748" s="1"/>
      <c r="I748" s="1"/>
      <c r="J748" s="4"/>
      <c r="K748" s="5"/>
      <c r="L748" s="5"/>
      <c r="M748" s="1"/>
      <c r="N748" s="4"/>
      <c r="O748" s="1"/>
      <c r="P748" s="1"/>
      <c r="Q748" s="1"/>
      <c r="R748" s="2"/>
      <c r="S748" s="5"/>
      <c r="T748" s="1"/>
      <c r="U748" s="1"/>
    </row>
    <row r="749" s="7" customFormat="true" ht="12.75" hidden="false" customHeight="false" outlineLevel="0" collapsed="false">
      <c r="A749" s="1"/>
      <c r="B749" s="2"/>
      <c r="C749" s="2"/>
      <c r="D749" s="2"/>
      <c r="E749" s="3"/>
      <c r="F749" s="1"/>
      <c r="G749" s="1"/>
      <c r="H749" s="1"/>
      <c r="I749" s="1"/>
      <c r="J749" s="4"/>
      <c r="K749" s="5"/>
      <c r="L749" s="5"/>
      <c r="M749" s="1"/>
      <c r="N749" s="4"/>
      <c r="O749" s="1"/>
      <c r="P749" s="1"/>
      <c r="Q749" s="1"/>
      <c r="R749" s="2"/>
      <c r="S749" s="5"/>
      <c r="T749" s="1"/>
      <c r="U749" s="1"/>
    </row>
    <row r="750" s="7" customFormat="true" ht="12.75" hidden="false" customHeight="false" outlineLevel="0" collapsed="false">
      <c r="A750" s="1"/>
      <c r="B750" s="2"/>
      <c r="C750" s="2"/>
      <c r="D750" s="2"/>
      <c r="E750" s="3"/>
      <c r="F750" s="1"/>
      <c r="G750" s="1"/>
      <c r="H750" s="1"/>
      <c r="I750" s="1"/>
      <c r="J750" s="4"/>
      <c r="K750" s="5"/>
      <c r="L750" s="5"/>
      <c r="M750" s="1"/>
      <c r="N750" s="4"/>
      <c r="O750" s="1"/>
      <c r="P750" s="1"/>
      <c r="Q750" s="1"/>
      <c r="R750" s="2"/>
      <c r="S750" s="5"/>
      <c r="T750" s="1"/>
      <c r="U750" s="1"/>
    </row>
    <row r="751" s="7" customFormat="true" ht="12.75" hidden="false" customHeight="false" outlineLevel="0" collapsed="false">
      <c r="A751" s="1"/>
      <c r="B751" s="2"/>
      <c r="C751" s="2"/>
      <c r="D751" s="2"/>
      <c r="E751" s="3"/>
      <c r="F751" s="1"/>
      <c r="G751" s="1"/>
      <c r="H751" s="1"/>
      <c r="I751" s="1"/>
      <c r="J751" s="4"/>
      <c r="K751" s="5"/>
      <c r="L751" s="5"/>
      <c r="M751" s="1"/>
      <c r="N751" s="4"/>
      <c r="O751" s="1"/>
      <c r="P751" s="1"/>
      <c r="Q751" s="1"/>
      <c r="R751" s="2"/>
      <c r="S751" s="5"/>
      <c r="T751" s="1"/>
      <c r="U751" s="1"/>
    </row>
    <row r="752" s="7" customFormat="true" ht="12.75" hidden="false" customHeight="false" outlineLevel="0" collapsed="false">
      <c r="A752" s="1"/>
      <c r="B752" s="2"/>
      <c r="C752" s="2"/>
      <c r="D752" s="2"/>
      <c r="E752" s="3"/>
      <c r="F752" s="1"/>
      <c r="G752" s="1"/>
      <c r="H752" s="1"/>
      <c r="I752" s="1"/>
      <c r="J752" s="4"/>
      <c r="K752" s="5"/>
      <c r="L752" s="5"/>
      <c r="M752" s="1"/>
      <c r="N752" s="4"/>
      <c r="O752" s="1"/>
      <c r="P752" s="1"/>
      <c r="Q752" s="1"/>
      <c r="R752" s="2"/>
      <c r="S752" s="5"/>
      <c r="T752" s="1"/>
      <c r="U752" s="1"/>
    </row>
    <row r="753" s="7" customFormat="true" ht="12.75" hidden="false" customHeight="false" outlineLevel="0" collapsed="false">
      <c r="A753" s="1"/>
      <c r="B753" s="2"/>
      <c r="C753" s="2"/>
      <c r="D753" s="2"/>
      <c r="E753" s="3"/>
      <c r="F753" s="1"/>
      <c r="G753" s="1"/>
      <c r="H753" s="1"/>
      <c r="I753" s="1"/>
      <c r="J753" s="4"/>
      <c r="K753" s="5"/>
      <c r="L753" s="5"/>
      <c r="M753" s="1"/>
      <c r="N753" s="4"/>
      <c r="O753" s="1"/>
      <c r="P753" s="1"/>
      <c r="Q753" s="1"/>
      <c r="R753" s="2"/>
      <c r="S753" s="5"/>
      <c r="T753" s="1"/>
      <c r="U753" s="1"/>
    </row>
    <row r="754" s="7" customFormat="true" ht="12.75" hidden="false" customHeight="false" outlineLevel="0" collapsed="false">
      <c r="A754" s="1"/>
      <c r="B754" s="2"/>
      <c r="C754" s="2"/>
      <c r="D754" s="2"/>
      <c r="E754" s="3"/>
      <c r="F754" s="1"/>
      <c r="G754" s="1"/>
      <c r="H754" s="1"/>
      <c r="I754" s="1"/>
      <c r="J754" s="4"/>
      <c r="K754" s="5"/>
      <c r="L754" s="5"/>
      <c r="M754" s="1"/>
      <c r="N754" s="4"/>
      <c r="O754" s="1"/>
      <c r="P754" s="1"/>
      <c r="Q754" s="1"/>
      <c r="R754" s="2"/>
      <c r="S754" s="5"/>
      <c r="T754" s="1"/>
      <c r="U754" s="1"/>
    </row>
    <row r="755" s="7" customFormat="true" ht="12.75" hidden="false" customHeight="false" outlineLevel="0" collapsed="false">
      <c r="A755" s="1"/>
      <c r="B755" s="2"/>
      <c r="C755" s="2"/>
      <c r="D755" s="2"/>
      <c r="E755" s="3"/>
      <c r="F755" s="1"/>
      <c r="G755" s="1"/>
      <c r="H755" s="1"/>
      <c r="I755" s="1"/>
      <c r="J755" s="4"/>
      <c r="K755" s="5"/>
      <c r="L755" s="5"/>
      <c r="M755" s="1"/>
      <c r="N755" s="4"/>
      <c r="O755" s="1"/>
      <c r="P755" s="1"/>
      <c r="Q755" s="1"/>
      <c r="R755" s="2"/>
      <c r="S755" s="5"/>
      <c r="T755" s="1"/>
      <c r="U755" s="1"/>
    </row>
    <row r="756" s="7" customFormat="true" ht="12.75" hidden="false" customHeight="false" outlineLevel="0" collapsed="false">
      <c r="A756" s="1"/>
      <c r="B756" s="2"/>
      <c r="C756" s="2"/>
      <c r="D756" s="2"/>
      <c r="E756" s="3"/>
      <c r="F756" s="1"/>
      <c r="G756" s="1"/>
      <c r="H756" s="1"/>
      <c r="I756" s="1"/>
      <c r="J756" s="4"/>
      <c r="K756" s="5"/>
      <c r="L756" s="5"/>
      <c r="M756" s="1"/>
      <c r="N756" s="4"/>
      <c r="O756" s="1"/>
      <c r="P756" s="1"/>
      <c r="Q756" s="1"/>
      <c r="R756" s="2"/>
      <c r="S756" s="5"/>
      <c r="T756" s="1"/>
      <c r="U756" s="1"/>
    </row>
    <row r="757" s="7" customFormat="true" ht="12.75" hidden="false" customHeight="false" outlineLevel="0" collapsed="false">
      <c r="A757" s="1"/>
      <c r="B757" s="2"/>
      <c r="C757" s="2"/>
      <c r="D757" s="2"/>
      <c r="E757" s="3"/>
      <c r="F757" s="1"/>
      <c r="G757" s="1"/>
      <c r="H757" s="1"/>
      <c r="I757" s="1"/>
      <c r="J757" s="4"/>
      <c r="K757" s="5"/>
      <c r="L757" s="5"/>
      <c r="M757" s="1"/>
      <c r="N757" s="4"/>
      <c r="O757" s="1"/>
      <c r="P757" s="1"/>
      <c r="Q757" s="1"/>
      <c r="R757" s="2"/>
      <c r="S757" s="5"/>
      <c r="T757" s="1"/>
      <c r="U757" s="1"/>
    </row>
    <row r="758" s="7" customFormat="true" ht="12.75" hidden="false" customHeight="false" outlineLevel="0" collapsed="false">
      <c r="A758" s="1"/>
      <c r="B758" s="2"/>
      <c r="C758" s="2"/>
      <c r="D758" s="2"/>
      <c r="E758" s="3"/>
      <c r="F758" s="1"/>
      <c r="G758" s="1"/>
      <c r="H758" s="1"/>
      <c r="I758" s="1"/>
      <c r="J758" s="4"/>
      <c r="K758" s="5"/>
      <c r="L758" s="5"/>
      <c r="M758" s="1"/>
      <c r="N758" s="4"/>
      <c r="O758" s="1"/>
      <c r="P758" s="1"/>
      <c r="Q758" s="1"/>
      <c r="R758" s="2"/>
      <c r="S758" s="5"/>
      <c r="T758" s="1"/>
      <c r="U758" s="1"/>
    </row>
    <row r="759" s="7" customFormat="true" ht="12.75" hidden="false" customHeight="false" outlineLevel="0" collapsed="false">
      <c r="A759" s="1"/>
      <c r="B759" s="2"/>
      <c r="C759" s="2"/>
      <c r="D759" s="2"/>
      <c r="E759" s="3"/>
      <c r="F759" s="1"/>
      <c r="G759" s="1"/>
      <c r="H759" s="1"/>
      <c r="I759" s="1"/>
      <c r="J759" s="4"/>
      <c r="K759" s="5"/>
      <c r="L759" s="5"/>
      <c r="M759" s="1"/>
      <c r="N759" s="4"/>
      <c r="O759" s="1"/>
      <c r="P759" s="1"/>
      <c r="Q759" s="1"/>
      <c r="R759" s="2"/>
      <c r="S759" s="5"/>
      <c r="T759" s="1"/>
      <c r="U759" s="1"/>
    </row>
    <row r="760" s="7" customFormat="true" ht="12.75" hidden="false" customHeight="false" outlineLevel="0" collapsed="false">
      <c r="A760" s="1"/>
      <c r="B760" s="2"/>
      <c r="C760" s="2"/>
      <c r="D760" s="2"/>
      <c r="E760" s="3"/>
      <c r="F760" s="1"/>
      <c r="G760" s="1"/>
      <c r="H760" s="1"/>
      <c r="I760" s="1"/>
      <c r="J760" s="4"/>
      <c r="K760" s="5"/>
      <c r="L760" s="5"/>
      <c r="M760" s="1"/>
      <c r="N760" s="4"/>
      <c r="O760" s="1"/>
      <c r="P760" s="1"/>
      <c r="Q760" s="1"/>
      <c r="R760" s="2"/>
      <c r="S760" s="5"/>
      <c r="T760" s="1"/>
      <c r="U760" s="1"/>
    </row>
    <row r="761" s="7" customFormat="true" ht="12.75" hidden="false" customHeight="false" outlineLevel="0" collapsed="false">
      <c r="A761" s="1"/>
      <c r="B761" s="2"/>
      <c r="C761" s="2"/>
      <c r="D761" s="2"/>
      <c r="E761" s="3"/>
      <c r="F761" s="1"/>
      <c r="G761" s="1"/>
      <c r="H761" s="1"/>
      <c r="I761" s="1"/>
      <c r="J761" s="4"/>
      <c r="K761" s="5"/>
      <c r="L761" s="5"/>
      <c r="M761" s="1"/>
      <c r="N761" s="4"/>
      <c r="O761" s="1"/>
      <c r="P761" s="1"/>
      <c r="Q761" s="1"/>
      <c r="R761" s="2"/>
      <c r="S761" s="5"/>
      <c r="T761" s="1"/>
      <c r="U761" s="1"/>
    </row>
    <row r="762" s="7" customFormat="true" ht="12.75" hidden="false" customHeight="false" outlineLevel="0" collapsed="false">
      <c r="A762" s="1"/>
      <c r="B762" s="2"/>
      <c r="C762" s="2"/>
      <c r="D762" s="2"/>
      <c r="E762" s="3"/>
      <c r="F762" s="1"/>
      <c r="G762" s="1"/>
      <c r="H762" s="1"/>
      <c r="I762" s="1"/>
      <c r="J762" s="4"/>
      <c r="K762" s="5"/>
      <c r="L762" s="5"/>
      <c r="M762" s="1"/>
      <c r="N762" s="4"/>
      <c r="O762" s="1"/>
      <c r="P762" s="1"/>
      <c r="Q762" s="1"/>
      <c r="R762" s="2"/>
      <c r="S762" s="5"/>
      <c r="T762" s="1"/>
      <c r="U762" s="1"/>
    </row>
    <row r="763" s="7" customFormat="true" ht="12.75" hidden="false" customHeight="false" outlineLevel="0" collapsed="false">
      <c r="A763" s="1"/>
      <c r="B763" s="2"/>
      <c r="C763" s="2"/>
      <c r="D763" s="2"/>
      <c r="E763" s="3"/>
      <c r="F763" s="1"/>
      <c r="G763" s="1"/>
      <c r="H763" s="1"/>
      <c r="I763" s="1"/>
      <c r="J763" s="4"/>
      <c r="K763" s="5"/>
      <c r="L763" s="5"/>
      <c r="M763" s="1"/>
      <c r="N763" s="4"/>
      <c r="O763" s="1"/>
      <c r="P763" s="1"/>
      <c r="Q763" s="1"/>
      <c r="R763" s="2"/>
      <c r="S763" s="5"/>
      <c r="T763" s="1"/>
      <c r="U763" s="1"/>
    </row>
    <row r="764" s="7" customFormat="true" ht="12.75" hidden="false" customHeight="false" outlineLevel="0" collapsed="false">
      <c r="A764" s="1"/>
      <c r="B764" s="2"/>
      <c r="C764" s="2"/>
      <c r="D764" s="2"/>
      <c r="E764" s="3"/>
      <c r="F764" s="1"/>
      <c r="G764" s="1"/>
      <c r="H764" s="1"/>
      <c r="I764" s="1"/>
      <c r="J764" s="4"/>
      <c r="K764" s="5"/>
      <c r="L764" s="5"/>
      <c r="M764" s="1"/>
      <c r="N764" s="4"/>
      <c r="O764" s="1"/>
      <c r="P764" s="1"/>
      <c r="Q764" s="1"/>
      <c r="R764" s="2"/>
      <c r="S764" s="5"/>
      <c r="T764" s="1"/>
      <c r="U764" s="1"/>
    </row>
    <row r="765" s="7" customFormat="true" ht="12.75" hidden="false" customHeight="false" outlineLevel="0" collapsed="false">
      <c r="A765" s="1"/>
      <c r="B765" s="2"/>
      <c r="C765" s="2"/>
      <c r="D765" s="2"/>
      <c r="E765" s="3"/>
      <c r="F765" s="1"/>
      <c r="G765" s="1"/>
      <c r="H765" s="1"/>
      <c r="I765" s="1"/>
      <c r="J765" s="4"/>
      <c r="K765" s="5"/>
      <c r="L765" s="5"/>
      <c r="M765" s="1"/>
      <c r="N765" s="4"/>
      <c r="O765" s="1"/>
      <c r="P765" s="1"/>
      <c r="Q765" s="1"/>
      <c r="R765" s="2"/>
      <c r="S765" s="5"/>
      <c r="T765" s="1"/>
      <c r="U765" s="1"/>
    </row>
    <row r="766" s="7" customFormat="true" ht="12.75" hidden="false" customHeight="false" outlineLevel="0" collapsed="false">
      <c r="A766" s="1"/>
      <c r="B766" s="2"/>
      <c r="C766" s="2"/>
      <c r="D766" s="2"/>
      <c r="E766" s="3"/>
      <c r="F766" s="1"/>
      <c r="G766" s="1"/>
      <c r="H766" s="1"/>
      <c r="I766" s="1"/>
      <c r="J766" s="4"/>
      <c r="K766" s="5"/>
      <c r="L766" s="5"/>
      <c r="M766" s="1"/>
      <c r="N766" s="4"/>
      <c r="O766" s="1"/>
      <c r="P766" s="1"/>
      <c r="Q766" s="1"/>
      <c r="R766" s="2"/>
      <c r="S766" s="5"/>
      <c r="T766" s="1"/>
      <c r="U766" s="1"/>
    </row>
    <row r="767" s="7" customFormat="true" ht="12.75" hidden="false" customHeight="false" outlineLevel="0" collapsed="false">
      <c r="A767" s="1"/>
      <c r="B767" s="2"/>
      <c r="C767" s="2"/>
      <c r="D767" s="2"/>
      <c r="E767" s="3"/>
      <c r="F767" s="1"/>
      <c r="G767" s="1"/>
      <c r="H767" s="1"/>
      <c r="I767" s="1"/>
      <c r="J767" s="4"/>
      <c r="K767" s="5"/>
      <c r="L767" s="5"/>
      <c r="M767" s="1"/>
      <c r="N767" s="4"/>
      <c r="O767" s="1"/>
      <c r="P767" s="1"/>
      <c r="Q767" s="1"/>
      <c r="R767" s="2"/>
      <c r="S767" s="5"/>
      <c r="T767" s="1"/>
      <c r="U767" s="1"/>
    </row>
    <row r="768" s="7" customFormat="true" ht="12.75" hidden="false" customHeight="false" outlineLevel="0" collapsed="false">
      <c r="A768" s="1"/>
      <c r="B768" s="2"/>
      <c r="C768" s="2"/>
      <c r="D768" s="2"/>
      <c r="E768" s="3"/>
      <c r="F768" s="1"/>
      <c r="G768" s="1"/>
      <c r="H768" s="1"/>
      <c r="I768" s="1"/>
      <c r="J768" s="4"/>
      <c r="K768" s="5"/>
      <c r="L768" s="5"/>
      <c r="M768" s="1"/>
      <c r="N768" s="4"/>
      <c r="O768" s="1"/>
      <c r="P768" s="1"/>
      <c r="Q768" s="1"/>
      <c r="R768" s="2"/>
      <c r="S768" s="5"/>
      <c r="T768" s="1"/>
      <c r="U768" s="1"/>
    </row>
    <row r="769" s="7" customFormat="true" ht="12.75" hidden="false" customHeight="false" outlineLevel="0" collapsed="false">
      <c r="A769" s="1"/>
      <c r="B769" s="2"/>
      <c r="C769" s="2"/>
      <c r="D769" s="2"/>
      <c r="E769" s="3"/>
      <c r="F769" s="1"/>
      <c r="G769" s="1"/>
      <c r="H769" s="1"/>
      <c r="I769" s="1"/>
      <c r="J769" s="4"/>
      <c r="K769" s="5"/>
      <c r="L769" s="5"/>
      <c r="M769" s="1"/>
      <c r="N769" s="4"/>
      <c r="O769" s="1"/>
      <c r="P769" s="1"/>
      <c r="Q769" s="1"/>
      <c r="R769" s="2"/>
      <c r="S769" s="5"/>
      <c r="T769" s="1"/>
      <c r="U769" s="1"/>
    </row>
    <row r="770" s="7" customFormat="true" ht="12.75" hidden="false" customHeight="false" outlineLevel="0" collapsed="false">
      <c r="A770" s="1"/>
      <c r="B770" s="2"/>
      <c r="C770" s="2"/>
      <c r="D770" s="2"/>
      <c r="E770" s="3"/>
      <c r="F770" s="1"/>
      <c r="G770" s="1"/>
      <c r="H770" s="1"/>
      <c r="I770" s="1"/>
      <c r="J770" s="4"/>
      <c r="K770" s="5"/>
      <c r="L770" s="5"/>
      <c r="M770" s="1"/>
      <c r="N770" s="4"/>
      <c r="O770" s="1"/>
      <c r="P770" s="1"/>
      <c r="Q770" s="1"/>
      <c r="R770" s="2"/>
      <c r="S770" s="5"/>
      <c r="T770" s="1"/>
      <c r="U770" s="1"/>
    </row>
    <row r="771" s="7" customFormat="true" ht="12.75" hidden="false" customHeight="false" outlineLevel="0" collapsed="false">
      <c r="A771" s="1"/>
      <c r="B771" s="2"/>
      <c r="C771" s="2"/>
      <c r="D771" s="2"/>
      <c r="E771" s="3"/>
      <c r="F771" s="1"/>
      <c r="G771" s="1"/>
      <c r="H771" s="1"/>
      <c r="I771" s="1"/>
      <c r="J771" s="4"/>
      <c r="K771" s="5"/>
      <c r="L771" s="5"/>
      <c r="M771" s="1"/>
      <c r="N771" s="4"/>
      <c r="O771" s="1"/>
      <c r="P771" s="1"/>
      <c r="Q771" s="1"/>
      <c r="R771" s="2"/>
      <c r="S771" s="5"/>
      <c r="T771" s="1"/>
      <c r="U771" s="1"/>
    </row>
    <row r="772" s="7" customFormat="true" ht="12.75" hidden="false" customHeight="false" outlineLevel="0" collapsed="false">
      <c r="A772" s="1"/>
      <c r="B772" s="2"/>
      <c r="C772" s="2"/>
      <c r="D772" s="2"/>
      <c r="E772" s="3"/>
      <c r="F772" s="1"/>
      <c r="G772" s="1"/>
      <c r="H772" s="1"/>
      <c r="I772" s="1"/>
      <c r="J772" s="4"/>
      <c r="K772" s="5"/>
      <c r="L772" s="5"/>
      <c r="M772" s="1"/>
      <c r="N772" s="4"/>
      <c r="O772" s="1"/>
      <c r="P772" s="1"/>
      <c r="Q772" s="1"/>
      <c r="R772" s="2"/>
      <c r="S772" s="5"/>
      <c r="T772" s="1"/>
      <c r="U772" s="1"/>
    </row>
    <row r="773" s="7" customFormat="true" ht="12.75" hidden="false" customHeight="false" outlineLevel="0" collapsed="false">
      <c r="A773" s="1"/>
      <c r="B773" s="2"/>
      <c r="C773" s="2"/>
      <c r="D773" s="2"/>
      <c r="E773" s="3"/>
      <c r="F773" s="1"/>
      <c r="G773" s="1"/>
      <c r="H773" s="1"/>
      <c r="I773" s="1"/>
      <c r="J773" s="4"/>
      <c r="K773" s="5"/>
      <c r="L773" s="5"/>
      <c r="M773" s="1"/>
      <c r="N773" s="4"/>
      <c r="O773" s="1"/>
      <c r="P773" s="1"/>
      <c r="Q773" s="1"/>
      <c r="R773" s="2"/>
      <c r="S773" s="5"/>
      <c r="T773" s="1"/>
      <c r="U773" s="1"/>
    </row>
    <row r="774" s="7" customFormat="true" ht="12.75" hidden="false" customHeight="false" outlineLevel="0" collapsed="false">
      <c r="A774" s="1"/>
      <c r="B774" s="2"/>
      <c r="C774" s="2"/>
      <c r="D774" s="2"/>
      <c r="E774" s="3"/>
      <c r="F774" s="1"/>
      <c r="G774" s="1"/>
      <c r="H774" s="1"/>
      <c r="I774" s="1"/>
      <c r="J774" s="4"/>
      <c r="K774" s="5"/>
      <c r="L774" s="5"/>
      <c r="M774" s="1"/>
      <c r="N774" s="4"/>
      <c r="O774" s="1"/>
      <c r="P774" s="1"/>
      <c r="Q774" s="1"/>
      <c r="R774" s="2"/>
      <c r="S774" s="5"/>
      <c r="T774" s="1"/>
      <c r="U774" s="1"/>
    </row>
    <row r="775" s="7" customFormat="true" ht="12.75" hidden="false" customHeight="false" outlineLevel="0" collapsed="false">
      <c r="A775" s="1"/>
      <c r="B775" s="2"/>
      <c r="C775" s="2"/>
      <c r="D775" s="2"/>
      <c r="E775" s="3"/>
      <c r="F775" s="1"/>
      <c r="G775" s="1"/>
      <c r="H775" s="1"/>
      <c r="I775" s="1"/>
      <c r="J775" s="4"/>
      <c r="K775" s="5"/>
      <c r="L775" s="5"/>
      <c r="M775" s="1"/>
      <c r="N775" s="4"/>
      <c r="O775" s="1"/>
      <c r="P775" s="1"/>
      <c r="Q775" s="1"/>
      <c r="R775" s="2"/>
      <c r="S775" s="5"/>
      <c r="T775" s="1"/>
      <c r="U775" s="1"/>
    </row>
    <row r="776" s="7" customFormat="true" ht="12.75" hidden="false" customHeight="false" outlineLevel="0" collapsed="false">
      <c r="A776" s="1"/>
      <c r="B776" s="2"/>
      <c r="C776" s="2"/>
      <c r="D776" s="2"/>
      <c r="E776" s="3"/>
      <c r="F776" s="1"/>
      <c r="G776" s="1"/>
      <c r="H776" s="1"/>
      <c r="I776" s="1"/>
      <c r="J776" s="4"/>
      <c r="K776" s="5"/>
      <c r="L776" s="5"/>
      <c r="M776" s="1"/>
      <c r="N776" s="4"/>
      <c r="O776" s="1"/>
      <c r="P776" s="1"/>
      <c r="Q776" s="1"/>
      <c r="R776" s="2"/>
      <c r="S776" s="5"/>
      <c r="T776" s="1"/>
      <c r="U776" s="1"/>
    </row>
    <row r="777" s="7" customFormat="true" ht="12.75" hidden="false" customHeight="false" outlineLevel="0" collapsed="false">
      <c r="A777" s="1"/>
      <c r="B777" s="2"/>
      <c r="C777" s="2"/>
      <c r="D777" s="2"/>
      <c r="E777" s="3"/>
      <c r="F777" s="1"/>
      <c r="G777" s="1"/>
      <c r="H777" s="1"/>
      <c r="I777" s="1"/>
      <c r="J777" s="4"/>
      <c r="K777" s="5"/>
      <c r="L777" s="5"/>
      <c r="M777" s="1"/>
      <c r="N777" s="4"/>
      <c r="O777" s="1"/>
      <c r="P777" s="1"/>
      <c r="Q777" s="1"/>
      <c r="R777" s="2"/>
      <c r="S777" s="5"/>
      <c r="T777" s="1"/>
      <c r="U777" s="1"/>
    </row>
    <row r="778" s="7" customFormat="true" ht="12.75" hidden="false" customHeight="false" outlineLevel="0" collapsed="false">
      <c r="A778" s="1"/>
      <c r="B778" s="2"/>
      <c r="C778" s="2"/>
      <c r="D778" s="2"/>
      <c r="E778" s="3"/>
      <c r="F778" s="1"/>
      <c r="G778" s="1"/>
      <c r="H778" s="1"/>
      <c r="I778" s="1"/>
      <c r="J778" s="4"/>
      <c r="K778" s="5"/>
      <c r="L778" s="5"/>
      <c r="M778" s="1"/>
      <c r="N778" s="4"/>
      <c r="O778" s="1"/>
      <c r="P778" s="1"/>
      <c r="Q778" s="1"/>
      <c r="R778" s="2"/>
      <c r="S778" s="5"/>
      <c r="T778" s="1"/>
      <c r="U778" s="1"/>
    </row>
    <row r="779" s="7" customFormat="true" ht="12.75" hidden="false" customHeight="false" outlineLevel="0" collapsed="false">
      <c r="A779" s="1"/>
      <c r="B779" s="2"/>
      <c r="C779" s="2"/>
      <c r="D779" s="2"/>
      <c r="E779" s="3"/>
      <c r="F779" s="1"/>
      <c r="G779" s="1"/>
      <c r="H779" s="1"/>
      <c r="I779" s="1"/>
      <c r="J779" s="4"/>
      <c r="K779" s="5"/>
      <c r="L779" s="5"/>
      <c r="M779" s="1"/>
      <c r="N779" s="4"/>
      <c r="O779" s="1"/>
      <c r="P779" s="1"/>
      <c r="Q779" s="1"/>
      <c r="R779" s="2"/>
      <c r="S779" s="5"/>
      <c r="T779" s="1"/>
      <c r="U779" s="1"/>
    </row>
    <row r="780" s="7" customFormat="true" ht="12.75" hidden="false" customHeight="false" outlineLevel="0" collapsed="false">
      <c r="A780" s="1"/>
      <c r="B780" s="2"/>
      <c r="C780" s="2"/>
      <c r="D780" s="2"/>
      <c r="E780" s="3"/>
      <c r="F780" s="1"/>
      <c r="G780" s="1"/>
      <c r="H780" s="1"/>
      <c r="I780" s="1"/>
      <c r="J780" s="4"/>
      <c r="K780" s="5"/>
      <c r="L780" s="5"/>
      <c r="M780" s="1"/>
      <c r="N780" s="4"/>
      <c r="O780" s="1"/>
      <c r="P780" s="1"/>
      <c r="Q780" s="1"/>
      <c r="R780" s="2"/>
      <c r="S780" s="5"/>
      <c r="T780" s="1"/>
      <c r="U780" s="1"/>
    </row>
    <row r="781" s="7" customFormat="true" ht="12.75" hidden="false" customHeight="false" outlineLevel="0" collapsed="false">
      <c r="A781" s="1"/>
      <c r="B781" s="2"/>
      <c r="C781" s="2"/>
      <c r="D781" s="2"/>
      <c r="E781" s="3"/>
      <c r="F781" s="1"/>
      <c r="G781" s="1"/>
      <c r="H781" s="1"/>
      <c r="I781" s="1"/>
      <c r="J781" s="4"/>
      <c r="K781" s="5"/>
      <c r="L781" s="5"/>
      <c r="M781" s="1"/>
      <c r="N781" s="4"/>
      <c r="O781" s="1"/>
      <c r="P781" s="1"/>
      <c r="Q781" s="1"/>
      <c r="R781" s="2"/>
      <c r="S781" s="5"/>
      <c r="T781" s="1"/>
      <c r="U781" s="1"/>
    </row>
    <row r="782" s="7" customFormat="true" ht="12.75" hidden="false" customHeight="false" outlineLevel="0" collapsed="false">
      <c r="A782" s="1"/>
      <c r="B782" s="2"/>
      <c r="C782" s="2"/>
      <c r="D782" s="2"/>
      <c r="E782" s="3"/>
      <c r="F782" s="1"/>
      <c r="G782" s="1"/>
      <c r="H782" s="1"/>
      <c r="I782" s="1"/>
      <c r="J782" s="4"/>
      <c r="K782" s="5"/>
      <c r="L782" s="5"/>
      <c r="M782" s="1"/>
      <c r="N782" s="4"/>
      <c r="O782" s="1"/>
      <c r="P782" s="1"/>
      <c r="Q782" s="1"/>
      <c r="R782" s="2"/>
      <c r="S782" s="5"/>
      <c r="T782" s="1"/>
      <c r="U782" s="1"/>
    </row>
    <row r="783" s="7" customFormat="true" ht="12.75" hidden="false" customHeight="false" outlineLevel="0" collapsed="false">
      <c r="A783" s="1"/>
      <c r="B783" s="2"/>
      <c r="C783" s="2"/>
      <c r="D783" s="2"/>
      <c r="E783" s="3"/>
      <c r="F783" s="1"/>
      <c r="G783" s="1"/>
      <c r="H783" s="1"/>
      <c r="I783" s="1"/>
      <c r="J783" s="4"/>
      <c r="K783" s="5"/>
      <c r="L783" s="5"/>
      <c r="M783" s="1"/>
      <c r="N783" s="4"/>
      <c r="O783" s="1"/>
      <c r="P783" s="1"/>
      <c r="Q783" s="1"/>
      <c r="R783" s="2"/>
      <c r="S783" s="5"/>
      <c r="T783" s="1"/>
      <c r="U783" s="1"/>
    </row>
    <row r="784" s="7" customFormat="true" ht="12.75" hidden="false" customHeight="false" outlineLevel="0" collapsed="false">
      <c r="A784" s="1"/>
      <c r="B784" s="2"/>
      <c r="C784" s="2"/>
      <c r="D784" s="2"/>
      <c r="E784" s="3"/>
      <c r="F784" s="1"/>
      <c r="G784" s="1"/>
      <c r="H784" s="1"/>
      <c r="I784" s="1"/>
      <c r="J784" s="4"/>
      <c r="K784" s="5"/>
      <c r="L784" s="5"/>
      <c r="M784" s="1"/>
      <c r="N784" s="4"/>
      <c r="O784" s="1"/>
      <c r="P784" s="1"/>
      <c r="Q784" s="1"/>
      <c r="R784" s="2"/>
      <c r="S784" s="5"/>
      <c r="T784" s="1"/>
      <c r="U784" s="1"/>
    </row>
    <row r="785" s="7" customFormat="true" ht="12.75" hidden="false" customHeight="false" outlineLevel="0" collapsed="false">
      <c r="A785" s="1"/>
      <c r="B785" s="2"/>
      <c r="C785" s="2"/>
      <c r="D785" s="2"/>
      <c r="E785" s="3"/>
      <c r="F785" s="1"/>
      <c r="G785" s="1"/>
      <c r="H785" s="1"/>
      <c r="I785" s="1"/>
      <c r="J785" s="4"/>
      <c r="K785" s="5"/>
      <c r="L785" s="5"/>
      <c r="M785" s="1"/>
      <c r="N785" s="4"/>
      <c r="O785" s="1"/>
      <c r="P785" s="1"/>
      <c r="Q785" s="1"/>
      <c r="R785" s="2"/>
      <c r="S785" s="5"/>
      <c r="T785" s="1"/>
      <c r="U785" s="1"/>
    </row>
    <row r="786" s="7" customFormat="true" ht="12.75" hidden="false" customHeight="false" outlineLevel="0" collapsed="false">
      <c r="A786" s="1"/>
      <c r="B786" s="2"/>
      <c r="C786" s="2"/>
      <c r="D786" s="2"/>
      <c r="E786" s="3"/>
      <c r="F786" s="1"/>
      <c r="G786" s="1"/>
      <c r="H786" s="1"/>
      <c r="I786" s="1"/>
      <c r="J786" s="4"/>
      <c r="K786" s="5"/>
      <c r="L786" s="5"/>
      <c r="M786" s="1"/>
      <c r="N786" s="4"/>
      <c r="O786" s="1"/>
      <c r="P786" s="1"/>
      <c r="Q786" s="1"/>
      <c r="R786" s="2"/>
      <c r="S786" s="5"/>
      <c r="T786" s="1"/>
      <c r="U786" s="1"/>
    </row>
    <row r="787" s="7" customFormat="true" ht="12.75" hidden="false" customHeight="false" outlineLevel="0" collapsed="false">
      <c r="A787" s="1"/>
      <c r="B787" s="2"/>
      <c r="C787" s="2"/>
      <c r="D787" s="2"/>
      <c r="E787" s="3"/>
      <c r="F787" s="1"/>
      <c r="G787" s="1"/>
      <c r="H787" s="1"/>
      <c r="I787" s="1"/>
      <c r="J787" s="4"/>
      <c r="K787" s="5"/>
      <c r="L787" s="5"/>
      <c r="M787" s="1"/>
      <c r="N787" s="4"/>
      <c r="O787" s="1"/>
      <c r="P787" s="1"/>
      <c r="Q787" s="1"/>
      <c r="R787" s="2"/>
      <c r="S787" s="5"/>
      <c r="T787" s="1"/>
      <c r="U787" s="1"/>
    </row>
    <row r="788" s="7" customFormat="true" ht="12.75" hidden="false" customHeight="false" outlineLevel="0" collapsed="false">
      <c r="A788" s="1"/>
      <c r="B788" s="2"/>
      <c r="C788" s="2"/>
      <c r="D788" s="2"/>
      <c r="E788" s="3"/>
      <c r="F788" s="1"/>
      <c r="G788" s="1"/>
      <c r="H788" s="1"/>
      <c r="I788" s="1"/>
      <c r="J788" s="4"/>
      <c r="K788" s="5"/>
      <c r="L788" s="5"/>
      <c r="M788" s="1"/>
      <c r="N788" s="4"/>
      <c r="O788" s="1"/>
      <c r="P788" s="1"/>
      <c r="Q788" s="1"/>
      <c r="R788" s="2"/>
      <c r="S788" s="5"/>
      <c r="T788" s="1"/>
      <c r="U788" s="1"/>
    </row>
    <row r="789" s="7" customFormat="true" ht="12.75" hidden="false" customHeight="false" outlineLevel="0" collapsed="false">
      <c r="A789" s="1"/>
      <c r="B789" s="2"/>
      <c r="C789" s="2"/>
      <c r="D789" s="2"/>
      <c r="E789" s="3"/>
      <c r="F789" s="1"/>
      <c r="G789" s="1"/>
      <c r="H789" s="1"/>
      <c r="I789" s="1"/>
      <c r="J789" s="4"/>
      <c r="K789" s="5"/>
      <c r="L789" s="5"/>
      <c r="M789" s="1"/>
      <c r="N789" s="4"/>
      <c r="O789" s="1"/>
      <c r="P789" s="1"/>
      <c r="Q789" s="1"/>
      <c r="R789" s="2"/>
      <c r="S789" s="5"/>
      <c r="T789" s="1"/>
      <c r="U789" s="1"/>
    </row>
    <row r="790" s="7" customFormat="true" ht="12.75" hidden="false" customHeight="false" outlineLevel="0" collapsed="false">
      <c r="A790" s="1"/>
      <c r="B790" s="2"/>
      <c r="C790" s="2"/>
      <c r="D790" s="2"/>
      <c r="E790" s="3"/>
      <c r="F790" s="1"/>
      <c r="G790" s="1"/>
      <c r="H790" s="1"/>
      <c r="I790" s="1"/>
      <c r="J790" s="4"/>
      <c r="K790" s="5"/>
      <c r="L790" s="5"/>
      <c r="M790" s="1"/>
      <c r="N790" s="4"/>
      <c r="O790" s="1"/>
      <c r="P790" s="1"/>
      <c r="Q790" s="1"/>
      <c r="R790" s="2"/>
      <c r="S790" s="5"/>
      <c r="T790" s="1"/>
      <c r="U790" s="1"/>
    </row>
    <row r="791" s="7" customFormat="true" ht="12.75" hidden="false" customHeight="false" outlineLevel="0" collapsed="false">
      <c r="A791" s="1"/>
      <c r="B791" s="2"/>
      <c r="C791" s="2"/>
      <c r="D791" s="2"/>
      <c r="E791" s="3"/>
      <c r="F791" s="1"/>
      <c r="G791" s="1"/>
      <c r="H791" s="1"/>
      <c r="I791" s="1"/>
      <c r="J791" s="4"/>
      <c r="K791" s="5"/>
      <c r="L791" s="5"/>
      <c r="M791" s="1"/>
      <c r="N791" s="4"/>
      <c r="O791" s="1"/>
      <c r="P791" s="1"/>
      <c r="Q791" s="1"/>
      <c r="R791" s="2"/>
      <c r="S791" s="5"/>
      <c r="T791" s="1"/>
      <c r="U791" s="1"/>
    </row>
    <row r="792" s="7" customFormat="true" ht="12.75" hidden="false" customHeight="false" outlineLevel="0" collapsed="false">
      <c r="A792" s="1"/>
      <c r="B792" s="2"/>
      <c r="C792" s="2"/>
      <c r="D792" s="2"/>
      <c r="E792" s="3"/>
      <c r="F792" s="1"/>
      <c r="G792" s="1"/>
      <c r="H792" s="1"/>
      <c r="I792" s="1"/>
      <c r="J792" s="4"/>
      <c r="K792" s="5"/>
      <c r="L792" s="5"/>
      <c r="M792" s="1"/>
      <c r="N792" s="4"/>
      <c r="O792" s="1"/>
      <c r="P792" s="1"/>
      <c r="Q792" s="1"/>
      <c r="R792" s="2"/>
      <c r="S792" s="5"/>
      <c r="T792" s="1"/>
      <c r="U792" s="1"/>
    </row>
    <row r="793" s="7" customFormat="true" ht="12.75" hidden="false" customHeight="false" outlineLevel="0" collapsed="false">
      <c r="A793" s="1"/>
      <c r="B793" s="2"/>
      <c r="C793" s="2"/>
      <c r="D793" s="2"/>
      <c r="E793" s="3"/>
      <c r="F793" s="1"/>
      <c r="G793" s="1"/>
      <c r="H793" s="1"/>
      <c r="I793" s="1"/>
      <c r="J793" s="4"/>
      <c r="K793" s="5"/>
      <c r="L793" s="5"/>
      <c r="M793" s="1"/>
      <c r="N793" s="4"/>
      <c r="O793" s="1"/>
      <c r="P793" s="1"/>
      <c r="Q793" s="1"/>
      <c r="R793" s="2"/>
      <c r="S793" s="5"/>
      <c r="T793" s="1"/>
      <c r="U793" s="1"/>
    </row>
    <row r="794" s="7" customFormat="true" ht="12.75" hidden="false" customHeight="false" outlineLevel="0" collapsed="false">
      <c r="A794" s="1"/>
      <c r="B794" s="2"/>
      <c r="C794" s="2"/>
      <c r="D794" s="2"/>
      <c r="E794" s="3"/>
      <c r="F794" s="1"/>
      <c r="G794" s="1"/>
      <c r="H794" s="1"/>
      <c r="I794" s="1"/>
      <c r="J794" s="4"/>
      <c r="K794" s="5"/>
      <c r="L794" s="5"/>
      <c r="M794" s="1"/>
      <c r="N794" s="4"/>
      <c r="O794" s="1"/>
      <c r="P794" s="1"/>
      <c r="Q794" s="1"/>
      <c r="R794" s="2"/>
      <c r="S794" s="5"/>
      <c r="T794" s="1"/>
      <c r="U794" s="1"/>
    </row>
    <row r="795" s="7" customFormat="true" ht="12.75" hidden="false" customHeight="false" outlineLevel="0" collapsed="false">
      <c r="A795" s="1"/>
      <c r="B795" s="2"/>
      <c r="C795" s="2"/>
      <c r="D795" s="2"/>
      <c r="E795" s="3"/>
      <c r="F795" s="1"/>
      <c r="G795" s="1"/>
      <c r="H795" s="1"/>
      <c r="I795" s="1"/>
      <c r="J795" s="4"/>
      <c r="K795" s="5"/>
      <c r="L795" s="5"/>
      <c r="M795" s="1"/>
      <c r="N795" s="4"/>
      <c r="O795" s="1"/>
      <c r="P795" s="1"/>
      <c r="Q795" s="1"/>
      <c r="R795" s="2"/>
      <c r="S795" s="5"/>
      <c r="T795" s="1"/>
      <c r="U795" s="1"/>
    </row>
    <row r="796" s="7" customFormat="true" ht="12.75" hidden="false" customHeight="false" outlineLevel="0" collapsed="false">
      <c r="A796" s="1"/>
      <c r="B796" s="2"/>
      <c r="C796" s="2"/>
      <c r="D796" s="2"/>
      <c r="E796" s="3"/>
      <c r="F796" s="1"/>
      <c r="G796" s="1"/>
      <c r="H796" s="1"/>
      <c r="I796" s="1"/>
      <c r="J796" s="4"/>
      <c r="K796" s="5"/>
      <c r="L796" s="5"/>
      <c r="M796" s="1"/>
      <c r="N796" s="4"/>
      <c r="O796" s="1"/>
      <c r="P796" s="1"/>
      <c r="Q796" s="1"/>
      <c r="R796" s="2"/>
      <c r="S796" s="5"/>
      <c r="T796" s="1"/>
      <c r="U796" s="1"/>
    </row>
    <row r="797" s="7" customFormat="true" ht="12.75" hidden="false" customHeight="false" outlineLevel="0" collapsed="false">
      <c r="A797" s="1"/>
      <c r="B797" s="2"/>
      <c r="C797" s="2"/>
      <c r="D797" s="2"/>
      <c r="E797" s="3"/>
      <c r="F797" s="1"/>
      <c r="G797" s="1"/>
      <c r="H797" s="1"/>
      <c r="I797" s="1"/>
      <c r="J797" s="4"/>
      <c r="K797" s="5"/>
      <c r="L797" s="5"/>
      <c r="M797" s="1"/>
      <c r="N797" s="4"/>
      <c r="O797" s="1"/>
      <c r="P797" s="1"/>
      <c r="Q797" s="1"/>
      <c r="R797" s="2"/>
      <c r="S797" s="5"/>
      <c r="T797" s="1"/>
      <c r="U797" s="1"/>
    </row>
    <row r="798" s="7" customFormat="true" ht="12.75" hidden="false" customHeight="false" outlineLevel="0" collapsed="false">
      <c r="A798" s="1"/>
      <c r="B798" s="2"/>
      <c r="C798" s="2"/>
      <c r="D798" s="2"/>
      <c r="E798" s="3"/>
      <c r="F798" s="1"/>
      <c r="G798" s="1"/>
      <c r="H798" s="1"/>
      <c r="I798" s="1"/>
      <c r="J798" s="4"/>
      <c r="K798" s="5"/>
      <c r="L798" s="5"/>
      <c r="M798" s="1"/>
      <c r="N798" s="4"/>
      <c r="O798" s="1"/>
      <c r="P798" s="1"/>
      <c r="Q798" s="1"/>
      <c r="R798" s="2"/>
      <c r="S798" s="5"/>
      <c r="T798" s="1"/>
      <c r="U798" s="1"/>
    </row>
    <row r="799" s="7" customFormat="true" ht="12.75" hidden="false" customHeight="false" outlineLevel="0" collapsed="false">
      <c r="A799" s="1"/>
      <c r="B799" s="2"/>
      <c r="C799" s="2"/>
      <c r="D799" s="2"/>
      <c r="E799" s="3"/>
      <c r="F799" s="1"/>
      <c r="G799" s="1"/>
      <c r="H799" s="1"/>
      <c r="I799" s="1"/>
      <c r="J799" s="4"/>
      <c r="K799" s="5"/>
      <c r="L799" s="5"/>
      <c r="M799" s="1"/>
      <c r="N799" s="4"/>
      <c r="O799" s="1"/>
      <c r="P799" s="1"/>
      <c r="Q799" s="1"/>
      <c r="R799" s="2"/>
      <c r="S799" s="5"/>
      <c r="T799" s="1"/>
      <c r="U799" s="1"/>
    </row>
    <row r="800" s="7" customFormat="true" ht="12.75" hidden="false" customHeight="false" outlineLevel="0" collapsed="false">
      <c r="A800" s="1"/>
      <c r="B800" s="2"/>
      <c r="C800" s="2"/>
      <c r="D800" s="2"/>
      <c r="E800" s="3"/>
      <c r="F800" s="1"/>
      <c r="G800" s="1"/>
      <c r="H800" s="1"/>
      <c r="I800" s="1"/>
      <c r="J800" s="4"/>
      <c r="K800" s="5"/>
      <c r="L800" s="5"/>
      <c r="M800" s="1"/>
      <c r="N800" s="4"/>
      <c r="O800" s="1"/>
      <c r="P800" s="1"/>
      <c r="Q800" s="1"/>
      <c r="R800" s="2"/>
      <c r="S800" s="5"/>
      <c r="T800" s="1"/>
      <c r="U800" s="1"/>
    </row>
    <row r="801" s="7" customFormat="true" ht="12.75" hidden="false" customHeight="false" outlineLevel="0" collapsed="false">
      <c r="A801" s="1"/>
      <c r="B801" s="2"/>
      <c r="C801" s="2"/>
      <c r="D801" s="2"/>
      <c r="E801" s="3"/>
      <c r="F801" s="1"/>
      <c r="G801" s="1"/>
      <c r="H801" s="1"/>
      <c r="I801" s="1"/>
      <c r="J801" s="4"/>
      <c r="K801" s="5"/>
      <c r="L801" s="5"/>
      <c r="M801" s="1"/>
      <c r="N801" s="4"/>
      <c r="O801" s="1"/>
      <c r="P801" s="1"/>
      <c r="Q801" s="1"/>
      <c r="R801" s="2"/>
      <c r="S801" s="5"/>
      <c r="T801" s="1"/>
      <c r="U801" s="1"/>
    </row>
    <row r="802" s="7" customFormat="true" ht="12.75" hidden="false" customHeight="false" outlineLevel="0" collapsed="false">
      <c r="A802" s="1"/>
      <c r="B802" s="2"/>
      <c r="C802" s="2"/>
      <c r="D802" s="2"/>
      <c r="E802" s="3"/>
      <c r="F802" s="1"/>
      <c r="G802" s="1"/>
      <c r="H802" s="1"/>
      <c r="I802" s="1"/>
      <c r="J802" s="4"/>
      <c r="K802" s="5"/>
      <c r="L802" s="5"/>
      <c r="M802" s="1"/>
      <c r="N802" s="4"/>
      <c r="O802" s="1"/>
      <c r="P802" s="1"/>
      <c r="Q802" s="1"/>
      <c r="R802" s="2"/>
      <c r="S802" s="5"/>
      <c r="T802" s="1"/>
      <c r="U802" s="1"/>
    </row>
    <row r="803" s="7" customFormat="true" ht="12.75" hidden="false" customHeight="false" outlineLevel="0" collapsed="false">
      <c r="A803" s="1"/>
      <c r="B803" s="2"/>
      <c r="C803" s="2"/>
      <c r="D803" s="2"/>
      <c r="E803" s="3"/>
      <c r="F803" s="1"/>
      <c r="G803" s="1"/>
      <c r="H803" s="1"/>
      <c r="I803" s="1"/>
      <c r="J803" s="4"/>
      <c r="K803" s="5"/>
      <c r="L803" s="5"/>
      <c r="M803" s="1"/>
      <c r="N803" s="4"/>
      <c r="O803" s="1"/>
      <c r="P803" s="1"/>
      <c r="Q803" s="1"/>
      <c r="R803" s="2"/>
      <c r="S803" s="5"/>
      <c r="T803" s="1"/>
      <c r="U803" s="1"/>
    </row>
    <row r="804" s="7" customFormat="true" ht="12.75" hidden="false" customHeight="false" outlineLevel="0" collapsed="false">
      <c r="A804" s="1"/>
      <c r="B804" s="2"/>
      <c r="C804" s="2"/>
      <c r="D804" s="2"/>
      <c r="E804" s="3"/>
      <c r="F804" s="1"/>
      <c r="G804" s="1"/>
      <c r="H804" s="1"/>
      <c r="I804" s="1"/>
      <c r="J804" s="4"/>
      <c r="K804" s="5"/>
      <c r="L804" s="5"/>
      <c r="M804" s="1"/>
      <c r="N804" s="4"/>
      <c r="O804" s="1"/>
      <c r="P804" s="1"/>
      <c r="Q804" s="1"/>
      <c r="R804" s="2"/>
      <c r="S804" s="5"/>
      <c r="T804" s="1"/>
      <c r="U804" s="1"/>
    </row>
    <row r="805" s="7" customFormat="true" ht="12.75" hidden="false" customHeight="false" outlineLevel="0" collapsed="false">
      <c r="A805" s="1"/>
      <c r="B805" s="2"/>
      <c r="C805" s="2"/>
      <c r="D805" s="2"/>
      <c r="E805" s="3"/>
      <c r="F805" s="1"/>
      <c r="G805" s="1"/>
      <c r="H805" s="1"/>
      <c r="I805" s="1"/>
      <c r="J805" s="4"/>
      <c r="K805" s="5"/>
      <c r="L805" s="5"/>
      <c r="M805" s="1"/>
      <c r="N805" s="4"/>
      <c r="O805" s="1"/>
      <c r="P805" s="1"/>
      <c r="Q805" s="1"/>
      <c r="R805" s="2"/>
      <c r="S805" s="5"/>
      <c r="T805" s="1"/>
      <c r="U805" s="1"/>
    </row>
    <row r="806" s="7" customFormat="true" ht="12.75" hidden="false" customHeight="false" outlineLevel="0" collapsed="false">
      <c r="A806" s="1"/>
      <c r="B806" s="2"/>
      <c r="C806" s="2"/>
      <c r="D806" s="2"/>
      <c r="E806" s="3"/>
      <c r="F806" s="1"/>
      <c r="G806" s="1"/>
      <c r="H806" s="1"/>
      <c r="I806" s="1"/>
      <c r="J806" s="4"/>
      <c r="K806" s="5"/>
      <c r="L806" s="5"/>
      <c r="M806" s="1"/>
      <c r="N806" s="4"/>
      <c r="O806" s="1"/>
      <c r="P806" s="1"/>
      <c r="Q806" s="1"/>
      <c r="R806" s="2"/>
      <c r="S806" s="5"/>
      <c r="T806" s="1"/>
      <c r="U806" s="1"/>
    </row>
    <row r="807" s="7" customFormat="true" ht="12.75" hidden="false" customHeight="false" outlineLevel="0" collapsed="false">
      <c r="A807" s="1"/>
      <c r="B807" s="2"/>
      <c r="C807" s="2"/>
      <c r="D807" s="2"/>
      <c r="E807" s="3"/>
      <c r="F807" s="1"/>
      <c r="G807" s="1"/>
      <c r="H807" s="1"/>
      <c r="I807" s="1"/>
      <c r="J807" s="4"/>
      <c r="K807" s="5"/>
      <c r="L807" s="5"/>
      <c r="M807" s="1"/>
      <c r="N807" s="4"/>
      <c r="O807" s="1"/>
      <c r="P807" s="1"/>
      <c r="Q807" s="1"/>
      <c r="R807" s="2"/>
      <c r="S807" s="5"/>
      <c r="T807" s="1"/>
      <c r="U807" s="1"/>
    </row>
    <row r="808" s="7" customFormat="true" ht="12.75" hidden="false" customHeight="false" outlineLevel="0" collapsed="false">
      <c r="A808" s="1"/>
      <c r="B808" s="2"/>
      <c r="C808" s="2"/>
      <c r="D808" s="2"/>
      <c r="E808" s="3"/>
      <c r="F808" s="1"/>
      <c r="G808" s="1"/>
      <c r="H808" s="1"/>
      <c r="I808" s="1"/>
      <c r="J808" s="4"/>
      <c r="K808" s="5"/>
      <c r="L808" s="5"/>
      <c r="M808" s="1"/>
      <c r="N808" s="4"/>
      <c r="O808" s="1"/>
      <c r="P808" s="1"/>
      <c r="Q808" s="1"/>
      <c r="R808" s="2"/>
      <c r="S808" s="5"/>
      <c r="T808" s="1"/>
      <c r="U808" s="1"/>
    </row>
    <row r="809" s="7" customFormat="true" ht="12.75" hidden="false" customHeight="false" outlineLevel="0" collapsed="false">
      <c r="A809" s="1"/>
      <c r="B809" s="2"/>
      <c r="C809" s="2"/>
      <c r="D809" s="2"/>
      <c r="E809" s="3"/>
      <c r="F809" s="1"/>
      <c r="G809" s="1"/>
      <c r="H809" s="1"/>
      <c r="I809" s="1"/>
      <c r="J809" s="4"/>
      <c r="K809" s="5"/>
      <c r="L809" s="5"/>
      <c r="M809" s="1"/>
      <c r="N809" s="4"/>
      <c r="O809" s="1"/>
      <c r="P809" s="1"/>
      <c r="Q809" s="1"/>
      <c r="R809" s="2"/>
      <c r="S809" s="5"/>
      <c r="T809" s="1"/>
      <c r="U809" s="1"/>
    </row>
    <row r="810" s="7" customFormat="true" ht="12.75" hidden="false" customHeight="false" outlineLevel="0" collapsed="false">
      <c r="A810" s="1"/>
      <c r="B810" s="2"/>
      <c r="C810" s="2"/>
      <c r="D810" s="2"/>
      <c r="E810" s="3"/>
      <c r="F810" s="1"/>
      <c r="G810" s="1"/>
      <c r="H810" s="1"/>
      <c r="I810" s="1"/>
      <c r="J810" s="4"/>
      <c r="K810" s="5"/>
      <c r="L810" s="5"/>
      <c r="M810" s="1"/>
      <c r="N810" s="4"/>
      <c r="O810" s="1"/>
      <c r="P810" s="1"/>
      <c r="Q810" s="1"/>
      <c r="R810" s="2"/>
      <c r="S810" s="5"/>
      <c r="T810" s="1"/>
      <c r="U810" s="1"/>
    </row>
    <row r="811" s="7" customFormat="true" ht="12.75" hidden="false" customHeight="false" outlineLevel="0" collapsed="false">
      <c r="A811" s="1"/>
      <c r="B811" s="2"/>
      <c r="C811" s="2"/>
      <c r="D811" s="2"/>
      <c r="E811" s="3"/>
      <c r="F811" s="1"/>
      <c r="G811" s="1"/>
      <c r="H811" s="1"/>
      <c r="I811" s="1"/>
      <c r="J811" s="4"/>
      <c r="K811" s="5"/>
      <c r="L811" s="5"/>
      <c r="M811" s="1"/>
      <c r="N811" s="4"/>
      <c r="O811" s="1"/>
      <c r="P811" s="1"/>
      <c r="Q811" s="1"/>
      <c r="R811" s="2"/>
      <c r="S811" s="5"/>
      <c r="T811" s="1"/>
      <c r="U811" s="1"/>
    </row>
    <row r="812" s="7" customFormat="true" ht="12.75" hidden="false" customHeight="false" outlineLevel="0" collapsed="false">
      <c r="A812" s="1"/>
      <c r="B812" s="2"/>
      <c r="C812" s="2"/>
      <c r="D812" s="2"/>
      <c r="E812" s="3"/>
      <c r="F812" s="1"/>
      <c r="G812" s="1"/>
      <c r="H812" s="1"/>
      <c r="I812" s="1"/>
      <c r="J812" s="4"/>
      <c r="K812" s="5"/>
      <c r="L812" s="5"/>
      <c r="M812" s="1"/>
      <c r="N812" s="4"/>
      <c r="O812" s="1"/>
      <c r="P812" s="1"/>
      <c r="Q812" s="1"/>
      <c r="R812" s="2"/>
      <c r="S812" s="5"/>
      <c r="T812" s="1"/>
      <c r="U812" s="1"/>
    </row>
    <row r="813" s="7" customFormat="true" ht="12.75" hidden="false" customHeight="false" outlineLevel="0" collapsed="false">
      <c r="A813" s="1"/>
      <c r="B813" s="2"/>
      <c r="C813" s="2"/>
      <c r="D813" s="2"/>
      <c r="E813" s="3"/>
      <c r="F813" s="1"/>
      <c r="G813" s="1"/>
      <c r="H813" s="1"/>
      <c r="I813" s="1"/>
      <c r="J813" s="4"/>
      <c r="K813" s="5"/>
      <c r="L813" s="5"/>
      <c r="M813" s="1"/>
      <c r="N813" s="4"/>
      <c r="O813" s="1"/>
      <c r="P813" s="1"/>
      <c r="Q813" s="1"/>
      <c r="R813" s="2"/>
      <c r="S813" s="5"/>
      <c r="T813" s="1"/>
      <c r="U813" s="1"/>
    </row>
    <row r="814" s="7" customFormat="true" ht="12.75" hidden="false" customHeight="false" outlineLevel="0" collapsed="false">
      <c r="A814" s="1"/>
      <c r="B814" s="2"/>
      <c r="C814" s="2"/>
      <c r="D814" s="2"/>
      <c r="E814" s="3"/>
      <c r="F814" s="1"/>
      <c r="G814" s="1"/>
      <c r="H814" s="1"/>
      <c r="I814" s="1"/>
      <c r="J814" s="4"/>
      <c r="K814" s="5"/>
      <c r="L814" s="5"/>
      <c r="M814" s="1"/>
      <c r="N814" s="4"/>
      <c r="O814" s="1"/>
      <c r="P814" s="1"/>
      <c r="Q814" s="1"/>
      <c r="R814" s="2"/>
      <c r="S814" s="5"/>
      <c r="T814" s="1"/>
      <c r="U814" s="1"/>
    </row>
    <row r="815" s="7" customFormat="true" ht="12.75" hidden="false" customHeight="false" outlineLevel="0" collapsed="false">
      <c r="A815" s="1"/>
      <c r="B815" s="2"/>
      <c r="C815" s="2"/>
      <c r="D815" s="2"/>
      <c r="E815" s="3"/>
      <c r="F815" s="1"/>
      <c r="G815" s="1"/>
      <c r="H815" s="1"/>
      <c r="I815" s="1"/>
      <c r="J815" s="4"/>
      <c r="K815" s="5"/>
      <c r="L815" s="5"/>
      <c r="M815" s="1"/>
      <c r="N815" s="4"/>
      <c r="O815" s="1"/>
      <c r="P815" s="1"/>
      <c r="Q815" s="1"/>
      <c r="R815" s="2"/>
      <c r="S815" s="5"/>
      <c r="T815" s="1"/>
      <c r="U815" s="1"/>
    </row>
    <row r="816" s="7" customFormat="true" ht="12.75" hidden="false" customHeight="false" outlineLevel="0" collapsed="false">
      <c r="A816" s="1"/>
      <c r="B816" s="2"/>
      <c r="C816" s="2"/>
      <c r="D816" s="2"/>
      <c r="E816" s="3"/>
      <c r="F816" s="1"/>
      <c r="G816" s="1"/>
      <c r="H816" s="1"/>
      <c r="I816" s="1"/>
      <c r="J816" s="4"/>
      <c r="K816" s="5"/>
      <c r="L816" s="5"/>
      <c r="M816" s="1"/>
      <c r="N816" s="4"/>
      <c r="O816" s="1"/>
      <c r="P816" s="1"/>
      <c r="Q816" s="1"/>
      <c r="R816" s="2"/>
      <c r="S816" s="5"/>
      <c r="T816" s="1"/>
      <c r="U816" s="1"/>
    </row>
    <row r="817" s="7" customFormat="true" ht="12.75" hidden="false" customHeight="false" outlineLevel="0" collapsed="false">
      <c r="A817" s="1"/>
      <c r="B817" s="2"/>
      <c r="C817" s="2"/>
      <c r="D817" s="2"/>
      <c r="E817" s="3"/>
      <c r="F817" s="1"/>
      <c r="G817" s="1"/>
      <c r="H817" s="1"/>
      <c r="I817" s="1"/>
      <c r="J817" s="4"/>
      <c r="K817" s="5"/>
      <c r="L817" s="5"/>
      <c r="M817" s="1"/>
      <c r="N817" s="4"/>
      <c r="O817" s="1"/>
      <c r="P817" s="1"/>
      <c r="Q817" s="1"/>
      <c r="R817" s="2"/>
      <c r="S817" s="5"/>
      <c r="T817" s="1"/>
      <c r="U817" s="1"/>
    </row>
    <row r="818" s="7" customFormat="true" ht="12.75" hidden="false" customHeight="false" outlineLevel="0" collapsed="false">
      <c r="A818" s="1"/>
      <c r="B818" s="2"/>
      <c r="C818" s="2"/>
      <c r="D818" s="2"/>
      <c r="E818" s="3"/>
      <c r="F818" s="1"/>
      <c r="G818" s="1"/>
      <c r="H818" s="1"/>
      <c r="I818" s="1"/>
      <c r="J818" s="4"/>
      <c r="K818" s="5"/>
      <c r="L818" s="5"/>
      <c r="M818" s="1"/>
      <c r="N818" s="4"/>
      <c r="O818" s="1"/>
      <c r="P818" s="1"/>
      <c r="Q818" s="1"/>
      <c r="R818" s="2"/>
      <c r="S818" s="5"/>
      <c r="T818" s="1"/>
      <c r="U818" s="1"/>
    </row>
    <row r="819" s="7" customFormat="true" ht="12.75" hidden="false" customHeight="false" outlineLevel="0" collapsed="false">
      <c r="A819" s="1"/>
      <c r="B819" s="2"/>
      <c r="C819" s="2"/>
      <c r="D819" s="2"/>
      <c r="E819" s="3"/>
      <c r="F819" s="1"/>
      <c r="G819" s="1"/>
      <c r="H819" s="1"/>
      <c r="I819" s="1"/>
      <c r="J819" s="4"/>
      <c r="K819" s="5"/>
      <c r="L819" s="5"/>
      <c r="M819" s="1"/>
      <c r="N819" s="4"/>
      <c r="O819" s="1"/>
      <c r="P819" s="1"/>
      <c r="Q819" s="1"/>
      <c r="R819" s="2"/>
      <c r="S819" s="5"/>
      <c r="T819" s="1"/>
      <c r="U819" s="1"/>
    </row>
    <row r="820" s="7" customFormat="true" ht="12.75" hidden="false" customHeight="false" outlineLevel="0" collapsed="false">
      <c r="A820" s="1"/>
      <c r="B820" s="2"/>
      <c r="C820" s="2"/>
      <c r="D820" s="2"/>
      <c r="E820" s="3"/>
      <c r="F820" s="1"/>
      <c r="G820" s="1"/>
      <c r="H820" s="1"/>
      <c r="I820" s="1"/>
      <c r="J820" s="4"/>
      <c r="K820" s="5"/>
      <c r="L820" s="5"/>
      <c r="M820" s="1"/>
      <c r="N820" s="4"/>
      <c r="O820" s="1"/>
      <c r="P820" s="1"/>
      <c r="Q820" s="1"/>
      <c r="R820" s="2"/>
      <c r="S820" s="5"/>
      <c r="T820" s="1"/>
      <c r="U820" s="1"/>
    </row>
    <row r="821" s="7" customFormat="true" ht="12.75" hidden="false" customHeight="false" outlineLevel="0" collapsed="false">
      <c r="A821" s="1"/>
      <c r="B821" s="2"/>
      <c r="C821" s="2"/>
      <c r="D821" s="2"/>
      <c r="E821" s="3"/>
      <c r="F821" s="1"/>
      <c r="G821" s="1"/>
      <c r="H821" s="1"/>
      <c r="I821" s="1"/>
      <c r="J821" s="4"/>
      <c r="K821" s="5"/>
      <c r="L821" s="5"/>
      <c r="M821" s="1"/>
      <c r="N821" s="4"/>
      <c r="O821" s="1"/>
      <c r="P821" s="1"/>
      <c r="Q821" s="1"/>
      <c r="R821" s="2"/>
      <c r="S821" s="5"/>
      <c r="T821" s="1"/>
      <c r="U821" s="1"/>
    </row>
    <row r="822" s="7" customFormat="true" ht="12.75" hidden="false" customHeight="false" outlineLevel="0" collapsed="false">
      <c r="A822" s="1"/>
      <c r="B822" s="2"/>
      <c r="C822" s="2"/>
      <c r="D822" s="2"/>
      <c r="E822" s="3"/>
      <c r="F822" s="1"/>
      <c r="G822" s="1"/>
      <c r="H822" s="1"/>
      <c r="I822" s="1"/>
      <c r="J822" s="4"/>
      <c r="K822" s="5"/>
      <c r="L822" s="5"/>
      <c r="M822" s="1"/>
      <c r="N822" s="4"/>
      <c r="O822" s="1"/>
      <c r="P822" s="1"/>
      <c r="Q822" s="1"/>
      <c r="R822" s="2"/>
      <c r="S822" s="5"/>
      <c r="T822" s="1"/>
      <c r="U822" s="1"/>
    </row>
    <row r="823" s="7" customFormat="true" ht="12.75" hidden="false" customHeight="false" outlineLevel="0" collapsed="false">
      <c r="A823" s="1"/>
      <c r="B823" s="2"/>
      <c r="C823" s="2"/>
      <c r="D823" s="2"/>
      <c r="E823" s="3"/>
      <c r="F823" s="1"/>
      <c r="G823" s="1"/>
      <c r="H823" s="1"/>
      <c r="I823" s="1"/>
      <c r="J823" s="4"/>
      <c r="K823" s="5"/>
      <c r="L823" s="5"/>
      <c r="M823" s="1"/>
      <c r="N823" s="4"/>
      <c r="O823" s="1"/>
      <c r="P823" s="1"/>
      <c r="Q823" s="1"/>
      <c r="R823" s="2"/>
      <c r="S823" s="5"/>
      <c r="T823" s="1"/>
      <c r="U823" s="1"/>
    </row>
    <row r="824" s="7" customFormat="true" ht="12.75" hidden="false" customHeight="false" outlineLevel="0" collapsed="false">
      <c r="A824" s="1"/>
      <c r="B824" s="2"/>
      <c r="C824" s="2"/>
      <c r="D824" s="2"/>
      <c r="E824" s="3"/>
      <c r="F824" s="1"/>
      <c r="G824" s="1"/>
      <c r="H824" s="1"/>
      <c r="I824" s="1"/>
      <c r="J824" s="4"/>
      <c r="K824" s="5"/>
      <c r="L824" s="5"/>
      <c r="M824" s="1"/>
      <c r="N824" s="4"/>
      <c r="O824" s="1"/>
      <c r="P824" s="1"/>
      <c r="Q824" s="1"/>
      <c r="R824" s="2"/>
      <c r="S824" s="5"/>
      <c r="T824" s="1"/>
      <c r="U824" s="1"/>
    </row>
    <row r="825" s="7" customFormat="true" ht="12.75" hidden="false" customHeight="false" outlineLevel="0" collapsed="false">
      <c r="A825" s="1"/>
      <c r="B825" s="2"/>
      <c r="C825" s="2"/>
      <c r="D825" s="2"/>
      <c r="E825" s="3"/>
      <c r="F825" s="1"/>
      <c r="G825" s="1"/>
      <c r="H825" s="1"/>
      <c r="I825" s="1"/>
      <c r="J825" s="4"/>
      <c r="K825" s="5"/>
      <c r="L825" s="5"/>
      <c r="M825" s="1"/>
      <c r="N825" s="4"/>
      <c r="O825" s="1"/>
      <c r="P825" s="1"/>
      <c r="Q825" s="1"/>
      <c r="R825" s="2"/>
      <c r="S825" s="5"/>
      <c r="T825" s="1"/>
      <c r="U825" s="1"/>
    </row>
    <row r="826" s="7" customFormat="true" ht="12.75" hidden="false" customHeight="false" outlineLevel="0" collapsed="false">
      <c r="A826" s="1"/>
      <c r="B826" s="2"/>
      <c r="C826" s="2"/>
      <c r="D826" s="2"/>
      <c r="E826" s="3"/>
      <c r="F826" s="1"/>
      <c r="G826" s="1"/>
      <c r="H826" s="1"/>
      <c r="I826" s="1"/>
      <c r="J826" s="4"/>
      <c r="K826" s="5"/>
      <c r="L826" s="5"/>
      <c r="M826" s="1"/>
      <c r="N826" s="4"/>
      <c r="O826" s="1"/>
      <c r="P826" s="1"/>
      <c r="Q826" s="1"/>
      <c r="R826" s="2"/>
      <c r="S826" s="5"/>
      <c r="T826" s="1"/>
      <c r="U826" s="1"/>
    </row>
    <row r="827" s="7" customFormat="true" ht="12.75" hidden="false" customHeight="false" outlineLevel="0" collapsed="false">
      <c r="A827" s="1"/>
      <c r="B827" s="2"/>
      <c r="C827" s="2"/>
      <c r="D827" s="2"/>
      <c r="E827" s="3"/>
      <c r="F827" s="1"/>
      <c r="G827" s="1"/>
      <c r="H827" s="1"/>
      <c r="I827" s="1"/>
      <c r="J827" s="4"/>
      <c r="K827" s="5"/>
      <c r="L827" s="5"/>
      <c r="M827" s="1"/>
      <c r="N827" s="4"/>
      <c r="O827" s="1"/>
      <c r="P827" s="1"/>
      <c r="Q827" s="1"/>
      <c r="R827" s="2"/>
      <c r="S827" s="5"/>
      <c r="T827" s="1"/>
      <c r="U827" s="1"/>
    </row>
    <row r="828" s="7" customFormat="true" ht="12.75" hidden="false" customHeight="false" outlineLevel="0" collapsed="false">
      <c r="A828" s="1"/>
      <c r="B828" s="2"/>
      <c r="C828" s="2"/>
      <c r="D828" s="2"/>
      <c r="E828" s="3"/>
      <c r="F828" s="1"/>
      <c r="G828" s="1"/>
      <c r="H828" s="1"/>
      <c r="I828" s="1"/>
      <c r="J828" s="4"/>
      <c r="K828" s="5"/>
      <c r="L828" s="5"/>
      <c r="M828" s="1"/>
      <c r="N828" s="4"/>
      <c r="O828" s="1"/>
      <c r="P828" s="1"/>
      <c r="Q828" s="1"/>
      <c r="R828" s="2"/>
      <c r="S828" s="5"/>
      <c r="T828" s="1"/>
      <c r="U828" s="1"/>
    </row>
    <row r="829" s="7" customFormat="true" ht="12.75" hidden="false" customHeight="false" outlineLevel="0" collapsed="false">
      <c r="A829" s="1"/>
      <c r="B829" s="2"/>
      <c r="C829" s="2"/>
      <c r="D829" s="2"/>
      <c r="E829" s="3"/>
      <c r="F829" s="1"/>
      <c r="G829" s="1"/>
      <c r="H829" s="1"/>
      <c r="I829" s="1"/>
      <c r="J829" s="4"/>
      <c r="K829" s="5"/>
      <c r="L829" s="5"/>
      <c r="M829" s="1"/>
      <c r="N829" s="4"/>
      <c r="O829" s="1"/>
      <c r="P829" s="1"/>
      <c r="Q829" s="1"/>
      <c r="R829" s="2"/>
      <c r="S829" s="5"/>
      <c r="T829" s="1"/>
      <c r="U829" s="1"/>
    </row>
    <row r="830" s="7" customFormat="true" ht="12.75" hidden="false" customHeight="false" outlineLevel="0" collapsed="false">
      <c r="A830" s="1"/>
      <c r="B830" s="2"/>
      <c r="C830" s="2"/>
      <c r="D830" s="2"/>
      <c r="E830" s="3"/>
      <c r="F830" s="1"/>
      <c r="G830" s="1"/>
      <c r="H830" s="1"/>
      <c r="I830" s="1"/>
      <c r="J830" s="4"/>
      <c r="K830" s="5"/>
      <c r="L830" s="5"/>
      <c r="M830" s="1"/>
      <c r="N830" s="4"/>
      <c r="O830" s="1"/>
      <c r="P830" s="1"/>
      <c r="Q830" s="1"/>
      <c r="R830" s="2"/>
      <c r="S830" s="5"/>
      <c r="T830" s="1"/>
      <c r="U830" s="1"/>
    </row>
    <row r="831" s="7" customFormat="true" ht="12.75" hidden="false" customHeight="false" outlineLevel="0" collapsed="false">
      <c r="A831" s="1"/>
      <c r="B831" s="2"/>
      <c r="C831" s="2"/>
      <c r="D831" s="2"/>
      <c r="E831" s="3"/>
      <c r="F831" s="1"/>
      <c r="G831" s="1"/>
      <c r="H831" s="1"/>
      <c r="I831" s="1"/>
      <c r="J831" s="4"/>
      <c r="K831" s="5"/>
      <c r="L831" s="5"/>
      <c r="M831" s="1"/>
      <c r="N831" s="4"/>
      <c r="O831" s="1"/>
      <c r="P831" s="1"/>
      <c r="Q831" s="1"/>
      <c r="R831" s="2"/>
      <c r="S831" s="5"/>
      <c r="T831" s="1"/>
      <c r="U831" s="1"/>
    </row>
    <row r="832" s="7" customFormat="true" ht="12.75" hidden="false" customHeight="false" outlineLevel="0" collapsed="false">
      <c r="A832" s="1"/>
      <c r="B832" s="2"/>
      <c r="C832" s="2"/>
      <c r="D832" s="2"/>
      <c r="E832" s="3"/>
      <c r="F832" s="1"/>
      <c r="G832" s="1"/>
      <c r="H832" s="1"/>
      <c r="I832" s="1"/>
      <c r="J832" s="4"/>
      <c r="K832" s="5"/>
      <c r="L832" s="5"/>
      <c r="M832" s="1"/>
      <c r="N832" s="4"/>
      <c r="O832" s="1"/>
      <c r="P832" s="1"/>
      <c r="Q832" s="1"/>
      <c r="R832" s="2"/>
      <c r="S832" s="5"/>
      <c r="T832" s="1"/>
      <c r="U832" s="1"/>
    </row>
    <row r="833" s="7" customFormat="true" ht="12.75" hidden="false" customHeight="false" outlineLevel="0" collapsed="false">
      <c r="A833" s="1"/>
      <c r="B833" s="2"/>
      <c r="C833" s="2"/>
      <c r="D833" s="2"/>
      <c r="E833" s="3"/>
      <c r="F833" s="1"/>
      <c r="G833" s="1"/>
      <c r="H833" s="1"/>
      <c r="I833" s="1"/>
      <c r="J833" s="4"/>
      <c r="K833" s="5"/>
      <c r="L833" s="5"/>
      <c r="M833" s="1"/>
      <c r="N833" s="4"/>
      <c r="O833" s="1"/>
      <c r="P833" s="1"/>
      <c r="Q833" s="1"/>
      <c r="R833" s="2"/>
      <c r="S833" s="5"/>
      <c r="T833" s="1"/>
      <c r="U833" s="1"/>
    </row>
    <row r="834" s="7" customFormat="true" ht="12.75" hidden="false" customHeight="false" outlineLevel="0" collapsed="false">
      <c r="A834" s="1"/>
      <c r="B834" s="2"/>
      <c r="C834" s="2"/>
      <c r="D834" s="2"/>
      <c r="E834" s="3"/>
      <c r="F834" s="1"/>
      <c r="G834" s="1"/>
      <c r="H834" s="1"/>
      <c r="I834" s="1"/>
      <c r="J834" s="4"/>
      <c r="K834" s="5"/>
      <c r="L834" s="5"/>
      <c r="M834" s="1"/>
      <c r="N834" s="4"/>
      <c r="O834" s="1"/>
      <c r="P834" s="1"/>
      <c r="Q834" s="1"/>
      <c r="R834" s="2"/>
      <c r="S834" s="5"/>
      <c r="T834" s="1"/>
      <c r="U834" s="1"/>
    </row>
    <row r="835" s="7" customFormat="true" ht="12.75" hidden="false" customHeight="false" outlineLevel="0" collapsed="false">
      <c r="A835" s="1"/>
      <c r="B835" s="2"/>
      <c r="C835" s="2"/>
      <c r="D835" s="2"/>
      <c r="E835" s="3"/>
      <c r="F835" s="1"/>
      <c r="G835" s="1"/>
      <c r="H835" s="1"/>
      <c r="I835" s="1"/>
      <c r="J835" s="4"/>
      <c r="K835" s="5"/>
      <c r="L835" s="5"/>
      <c r="M835" s="1"/>
      <c r="N835" s="4"/>
      <c r="O835" s="1"/>
      <c r="P835" s="1"/>
      <c r="Q835" s="1"/>
      <c r="R835" s="2"/>
      <c r="S835" s="5"/>
      <c r="T835" s="1"/>
      <c r="U835" s="1"/>
    </row>
    <row r="836" s="7" customFormat="true" ht="12.75" hidden="false" customHeight="false" outlineLevel="0" collapsed="false">
      <c r="A836" s="1"/>
      <c r="B836" s="2"/>
      <c r="C836" s="2"/>
      <c r="D836" s="2"/>
      <c r="E836" s="3"/>
      <c r="F836" s="1"/>
      <c r="G836" s="1"/>
      <c r="H836" s="1"/>
      <c r="I836" s="1"/>
      <c r="J836" s="4"/>
      <c r="K836" s="5"/>
      <c r="L836" s="5"/>
      <c r="M836" s="1"/>
      <c r="N836" s="4"/>
      <c r="O836" s="1"/>
      <c r="P836" s="1"/>
      <c r="Q836" s="1"/>
      <c r="R836" s="2"/>
      <c r="S836" s="5"/>
      <c r="T836" s="1"/>
      <c r="U836" s="1"/>
    </row>
    <row r="837" s="7" customFormat="true" ht="12.75" hidden="false" customHeight="false" outlineLevel="0" collapsed="false">
      <c r="A837" s="1"/>
      <c r="B837" s="2"/>
      <c r="C837" s="2"/>
      <c r="D837" s="2"/>
      <c r="E837" s="3"/>
      <c r="F837" s="1"/>
      <c r="G837" s="1"/>
      <c r="H837" s="1"/>
      <c r="I837" s="1"/>
      <c r="J837" s="4"/>
      <c r="K837" s="5"/>
      <c r="L837" s="5"/>
      <c r="M837" s="1"/>
      <c r="N837" s="4"/>
      <c r="O837" s="1"/>
      <c r="P837" s="1"/>
      <c r="Q837" s="1"/>
      <c r="R837" s="2"/>
      <c r="S837" s="5"/>
      <c r="T837" s="1"/>
      <c r="U837" s="1"/>
    </row>
    <row r="838" s="7" customFormat="true" ht="12.75" hidden="false" customHeight="false" outlineLevel="0" collapsed="false">
      <c r="A838" s="1"/>
      <c r="B838" s="2"/>
      <c r="C838" s="2"/>
      <c r="D838" s="2"/>
      <c r="E838" s="3"/>
      <c r="F838" s="1"/>
      <c r="G838" s="1"/>
      <c r="H838" s="1"/>
      <c r="I838" s="1"/>
      <c r="J838" s="4"/>
      <c r="K838" s="5"/>
      <c r="L838" s="5"/>
      <c r="M838" s="1"/>
      <c r="N838" s="4"/>
      <c r="O838" s="1"/>
      <c r="P838" s="1"/>
      <c r="Q838" s="1"/>
      <c r="R838" s="2"/>
      <c r="S838" s="5"/>
      <c r="T838" s="1"/>
      <c r="U838" s="1"/>
    </row>
    <row r="839" s="7" customFormat="true" ht="12.75" hidden="false" customHeight="false" outlineLevel="0" collapsed="false">
      <c r="A839" s="1"/>
      <c r="B839" s="2"/>
      <c r="C839" s="2"/>
      <c r="D839" s="2"/>
      <c r="E839" s="3"/>
      <c r="F839" s="1"/>
      <c r="G839" s="1"/>
      <c r="H839" s="1"/>
      <c r="I839" s="1"/>
      <c r="J839" s="4"/>
      <c r="K839" s="5"/>
      <c r="L839" s="5"/>
      <c r="M839" s="1"/>
      <c r="N839" s="4"/>
      <c r="O839" s="1"/>
      <c r="P839" s="1"/>
      <c r="Q839" s="1"/>
      <c r="R839" s="2"/>
      <c r="S839" s="5"/>
      <c r="T839" s="1"/>
      <c r="U839" s="1"/>
    </row>
    <row r="840" s="7" customFormat="true" ht="12.75" hidden="false" customHeight="false" outlineLevel="0" collapsed="false">
      <c r="A840" s="1"/>
      <c r="B840" s="2"/>
      <c r="C840" s="2"/>
      <c r="D840" s="2"/>
      <c r="E840" s="3"/>
      <c r="F840" s="1"/>
      <c r="G840" s="1"/>
      <c r="H840" s="1"/>
      <c r="I840" s="1"/>
      <c r="J840" s="4"/>
      <c r="K840" s="5"/>
      <c r="L840" s="5"/>
      <c r="M840" s="1"/>
      <c r="N840" s="4"/>
      <c r="O840" s="1"/>
      <c r="P840" s="1"/>
      <c r="Q840" s="1"/>
      <c r="R840" s="2"/>
      <c r="S840" s="5"/>
      <c r="T840" s="1"/>
      <c r="U840" s="1"/>
    </row>
    <row r="841" s="7" customFormat="true" ht="12.75" hidden="false" customHeight="false" outlineLevel="0" collapsed="false">
      <c r="A841" s="1"/>
      <c r="B841" s="2"/>
      <c r="C841" s="2"/>
      <c r="D841" s="2"/>
      <c r="E841" s="3"/>
      <c r="F841" s="1"/>
      <c r="G841" s="1"/>
      <c r="H841" s="1"/>
      <c r="I841" s="1"/>
      <c r="J841" s="4"/>
      <c r="K841" s="5"/>
      <c r="L841" s="5"/>
      <c r="M841" s="1"/>
      <c r="N841" s="4"/>
      <c r="O841" s="1"/>
      <c r="P841" s="1"/>
      <c r="Q841" s="1"/>
      <c r="R841" s="2"/>
      <c r="S841" s="5"/>
      <c r="T841" s="1"/>
      <c r="U841" s="1"/>
    </row>
    <row r="842" s="7" customFormat="true" ht="12.75" hidden="false" customHeight="false" outlineLevel="0" collapsed="false">
      <c r="A842" s="1"/>
      <c r="B842" s="2"/>
      <c r="C842" s="2"/>
      <c r="D842" s="2"/>
      <c r="E842" s="3"/>
      <c r="F842" s="1"/>
      <c r="G842" s="1"/>
      <c r="H842" s="1"/>
      <c r="I842" s="1"/>
      <c r="J842" s="4"/>
      <c r="K842" s="5"/>
      <c r="L842" s="5"/>
      <c r="M842" s="1"/>
      <c r="N842" s="4"/>
      <c r="O842" s="1"/>
      <c r="P842" s="1"/>
      <c r="Q842" s="1"/>
      <c r="R842" s="2"/>
      <c r="S842" s="5"/>
      <c r="T842" s="1"/>
      <c r="U842" s="1"/>
    </row>
    <row r="843" s="7" customFormat="true" ht="12.75" hidden="false" customHeight="false" outlineLevel="0" collapsed="false">
      <c r="A843" s="1"/>
      <c r="B843" s="2"/>
      <c r="C843" s="2"/>
      <c r="D843" s="2"/>
      <c r="E843" s="3"/>
      <c r="F843" s="1"/>
      <c r="G843" s="1"/>
      <c r="H843" s="1"/>
      <c r="I843" s="1"/>
      <c r="J843" s="4"/>
      <c r="K843" s="5"/>
      <c r="L843" s="5"/>
      <c r="M843" s="1"/>
      <c r="N843" s="4"/>
      <c r="O843" s="1"/>
      <c r="P843" s="1"/>
      <c r="Q843" s="1"/>
      <c r="R843" s="2"/>
      <c r="S843" s="5"/>
      <c r="T843" s="1"/>
      <c r="U843" s="1"/>
    </row>
    <row r="844" s="7" customFormat="true" ht="12.75" hidden="false" customHeight="false" outlineLevel="0" collapsed="false">
      <c r="A844" s="1"/>
      <c r="B844" s="2"/>
      <c r="C844" s="2"/>
      <c r="D844" s="2"/>
      <c r="E844" s="3"/>
      <c r="F844" s="1"/>
      <c r="G844" s="1"/>
      <c r="H844" s="1"/>
      <c r="I844" s="1"/>
      <c r="J844" s="4"/>
      <c r="K844" s="5"/>
      <c r="L844" s="5"/>
      <c r="M844" s="1"/>
      <c r="N844" s="4"/>
      <c r="O844" s="1"/>
      <c r="P844" s="1"/>
      <c r="Q844" s="1"/>
      <c r="R844" s="2"/>
      <c r="S844" s="5"/>
      <c r="T844" s="1"/>
      <c r="U844" s="1"/>
    </row>
    <row r="845" s="7" customFormat="true" ht="12.75" hidden="false" customHeight="false" outlineLevel="0" collapsed="false">
      <c r="A845" s="1"/>
      <c r="B845" s="2"/>
      <c r="C845" s="2"/>
      <c r="D845" s="2"/>
      <c r="E845" s="3"/>
      <c r="F845" s="1"/>
      <c r="G845" s="1"/>
      <c r="H845" s="1"/>
      <c r="I845" s="1"/>
      <c r="J845" s="4"/>
      <c r="K845" s="5"/>
      <c r="L845" s="5"/>
      <c r="M845" s="1"/>
      <c r="N845" s="4"/>
      <c r="O845" s="1"/>
      <c r="P845" s="1"/>
      <c r="Q845" s="1"/>
      <c r="R845" s="2"/>
      <c r="S845" s="5"/>
      <c r="T845" s="1"/>
      <c r="U845" s="1"/>
    </row>
    <row r="846" s="7" customFormat="true" ht="12.75" hidden="false" customHeight="false" outlineLevel="0" collapsed="false">
      <c r="A846" s="1"/>
      <c r="B846" s="2"/>
      <c r="C846" s="2"/>
      <c r="D846" s="2"/>
      <c r="E846" s="3"/>
      <c r="F846" s="1"/>
      <c r="G846" s="1"/>
      <c r="H846" s="1"/>
      <c r="I846" s="1"/>
      <c r="J846" s="4"/>
      <c r="K846" s="5"/>
      <c r="L846" s="5"/>
      <c r="M846" s="1"/>
      <c r="N846" s="4"/>
      <c r="O846" s="1"/>
      <c r="P846" s="1"/>
      <c r="Q846" s="1"/>
      <c r="R846" s="2"/>
      <c r="S846" s="5"/>
      <c r="T846" s="1"/>
      <c r="U846" s="1"/>
    </row>
    <row r="847" s="7" customFormat="true" ht="12.75" hidden="false" customHeight="false" outlineLevel="0" collapsed="false">
      <c r="A847" s="1"/>
      <c r="B847" s="2"/>
      <c r="C847" s="2"/>
      <c r="D847" s="2"/>
      <c r="E847" s="3"/>
      <c r="F847" s="1"/>
      <c r="G847" s="1"/>
      <c r="H847" s="1"/>
      <c r="I847" s="1"/>
      <c r="J847" s="4"/>
      <c r="K847" s="5"/>
      <c r="L847" s="5"/>
      <c r="M847" s="1"/>
      <c r="N847" s="4"/>
      <c r="O847" s="1"/>
      <c r="P847" s="1"/>
      <c r="Q847" s="1"/>
      <c r="R847" s="2"/>
      <c r="S847" s="5"/>
      <c r="T847" s="1"/>
      <c r="U847" s="1"/>
    </row>
    <row r="848" s="7" customFormat="true" ht="12.75" hidden="false" customHeight="false" outlineLevel="0" collapsed="false">
      <c r="A848" s="1"/>
      <c r="B848" s="2"/>
      <c r="C848" s="2"/>
      <c r="D848" s="2"/>
      <c r="E848" s="3"/>
      <c r="F848" s="1"/>
      <c r="G848" s="1"/>
      <c r="H848" s="1"/>
      <c r="I848" s="1"/>
      <c r="J848" s="4"/>
      <c r="K848" s="5"/>
      <c r="L848" s="5"/>
      <c r="M848" s="1"/>
      <c r="N848" s="4"/>
      <c r="O848" s="1"/>
      <c r="P848" s="1"/>
      <c r="Q848" s="1"/>
      <c r="R848" s="2"/>
      <c r="S848" s="5"/>
      <c r="T848" s="1"/>
      <c r="U848" s="1"/>
    </row>
    <row r="849" s="7" customFormat="true" ht="12.75" hidden="false" customHeight="false" outlineLevel="0" collapsed="false">
      <c r="A849" s="1"/>
      <c r="B849" s="2"/>
      <c r="C849" s="2"/>
      <c r="D849" s="2"/>
      <c r="E849" s="3"/>
      <c r="F849" s="1"/>
      <c r="G849" s="1"/>
      <c r="H849" s="1"/>
      <c r="I849" s="1"/>
      <c r="J849" s="4"/>
      <c r="K849" s="5"/>
      <c r="L849" s="5"/>
      <c r="M849" s="1"/>
      <c r="N849" s="4"/>
      <c r="O849" s="1"/>
      <c r="P849" s="1"/>
      <c r="Q849" s="1"/>
      <c r="R849" s="2"/>
      <c r="S849" s="5"/>
      <c r="T849" s="1"/>
      <c r="U849" s="1"/>
    </row>
    <row r="850" s="7" customFormat="true" ht="12.75" hidden="false" customHeight="false" outlineLevel="0" collapsed="false">
      <c r="A850" s="1"/>
      <c r="B850" s="2"/>
      <c r="C850" s="2"/>
      <c r="D850" s="2"/>
      <c r="E850" s="3"/>
      <c r="F850" s="1"/>
      <c r="G850" s="1"/>
      <c r="H850" s="1"/>
      <c r="I850" s="1"/>
      <c r="J850" s="4"/>
      <c r="K850" s="5"/>
      <c r="L850" s="5"/>
      <c r="M850" s="1"/>
      <c r="N850" s="4"/>
      <c r="O850" s="1"/>
      <c r="P850" s="1"/>
      <c r="Q850" s="1"/>
      <c r="R850" s="2"/>
      <c r="S850" s="5"/>
      <c r="T850" s="1"/>
      <c r="U850" s="1"/>
    </row>
    <row r="851" s="7" customFormat="true" ht="12.75" hidden="false" customHeight="false" outlineLevel="0" collapsed="false">
      <c r="A851" s="1"/>
      <c r="B851" s="2"/>
      <c r="C851" s="2"/>
      <c r="D851" s="2"/>
      <c r="E851" s="3"/>
      <c r="F851" s="1"/>
      <c r="G851" s="1"/>
      <c r="H851" s="1"/>
      <c r="I851" s="1"/>
      <c r="J851" s="4"/>
      <c r="K851" s="5"/>
      <c r="L851" s="5"/>
      <c r="M851" s="1"/>
      <c r="N851" s="4"/>
      <c r="O851" s="1"/>
      <c r="P851" s="1"/>
      <c r="Q851" s="1"/>
      <c r="R851" s="2"/>
      <c r="S851" s="5"/>
      <c r="T851" s="1"/>
      <c r="U851" s="1"/>
    </row>
    <row r="852" s="7" customFormat="true" ht="12.75" hidden="false" customHeight="false" outlineLevel="0" collapsed="false">
      <c r="A852" s="1"/>
      <c r="B852" s="2"/>
      <c r="C852" s="2"/>
      <c r="D852" s="2"/>
      <c r="E852" s="3"/>
      <c r="F852" s="1"/>
      <c r="G852" s="1"/>
      <c r="H852" s="1"/>
      <c r="I852" s="1"/>
      <c r="J852" s="4"/>
      <c r="K852" s="5"/>
      <c r="L852" s="5"/>
      <c r="M852" s="1"/>
      <c r="N852" s="4"/>
      <c r="O852" s="1"/>
      <c r="P852" s="1"/>
      <c r="Q852" s="1"/>
      <c r="R852" s="2"/>
      <c r="S852" s="5"/>
      <c r="T852" s="1"/>
      <c r="U852" s="1"/>
    </row>
    <row r="853" s="7" customFormat="true" ht="12.75" hidden="false" customHeight="false" outlineLevel="0" collapsed="false">
      <c r="A853" s="1"/>
      <c r="B853" s="2"/>
      <c r="C853" s="2"/>
      <c r="D853" s="2"/>
      <c r="E853" s="3"/>
      <c r="F853" s="1"/>
      <c r="G853" s="1"/>
      <c r="H853" s="1"/>
      <c r="I853" s="1"/>
      <c r="J853" s="4"/>
      <c r="K853" s="5"/>
      <c r="L853" s="5"/>
      <c r="M853" s="1"/>
      <c r="N853" s="4"/>
      <c r="O853" s="1"/>
      <c r="P853" s="1"/>
      <c r="Q853" s="1"/>
      <c r="R853" s="2"/>
      <c r="S853" s="5"/>
      <c r="T853" s="1"/>
      <c r="U853" s="1"/>
    </row>
    <row r="854" s="7" customFormat="true" ht="12.75" hidden="false" customHeight="false" outlineLevel="0" collapsed="false">
      <c r="A854" s="1"/>
      <c r="B854" s="2"/>
      <c r="C854" s="2"/>
      <c r="D854" s="2"/>
      <c r="E854" s="3"/>
      <c r="F854" s="1"/>
      <c r="G854" s="1"/>
      <c r="H854" s="1"/>
      <c r="I854" s="1"/>
      <c r="J854" s="4"/>
      <c r="K854" s="5"/>
      <c r="L854" s="5"/>
      <c r="M854" s="1"/>
      <c r="N854" s="4"/>
      <c r="O854" s="1"/>
      <c r="P854" s="1"/>
      <c r="Q854" s="1"/>
      <c r="R854" s="2"/>
      <c r="S854" s="5"/>
      <c r="T854" s="1"/>
      <c r="U854" s="1"/>
    </row>
    <row r="855" s="7" customFormat="true" ht="12.75" hidden="false" customHeight="false" outlineLevel="0" collapsed="false">
      <c r="A855" s="1"/>
      <c r="B855" s="2"/>
      <c r="C855" s="2"/>
      <c r="D855" s="2"/>
      <c r="E855" s="3"/>
      <c r="F855" s="1"/>
      <c r="G855" s="1"/>
      <c r="H855" s="1"/>
      <c r="I855" s="1"/>
      <c r="J855" s="4"/>
      <c r="K855" s="5"/>
      <c r="L855" s="5"/>
      <c r="M855" s="1"/>
      <c r="N855" s="4"/>
      <c r="O855" s="1"/>
      <c r="P855" s="1"/>
      <c r="Q855" s="1"/>
      <c r="R855" s="2"/>
      <c r="S855" s="5"/>
      <c r="T855" s="1"/>
      <c r="U855" s="1"/>
    </row>
    <row r="856" s="7" customFormat="true" ht="12.75" hidden="false" customHeight="false" outlineLevel="0" collapsed="false">
      <c r="A856" s="1"/>
      <c r="B856" s="2"/>
      <c r="C856" s="2"/>
      <c r="D856" s="2"/>
      <c r="E856" s="3"/>
      <c r="F856" s="1"/>
      <c r="G856" s="1"/>
      <c r="H856" s="1"/>
      <c r="I856" s="1"/>
      <c r="J856" s="4"/>
      <c r="K856" s="5"/>
      <c r="L856" s="5"/>
      <c r="M856" s="1"/>
      <c r="N856" s="4"/>
      <c r="O856" s="1"/>
      <c r="P856" s="1"/>
      <c r="Q856" s="1"/>
      <c r="R856" s="2"/>
      <c r="S856" s="5"/>
      <c r="T856" s="1"/>
      <c r="U856" s="1"/>
    </row>
    <row r="857" s="7" customFormat="true" ht="12.75" hidden="false" customHeight="false" outlineLevel="0" collapsed="false">
      <c r="A857" s="1"/>
      <c r="B857" s="2"/>
      <c r="C857" s="2"/>
      <c r="D857" s="2"/>
      <c r="E857" s="3"/>
      <c r="F857" s="1"/>
      <c r="G857" s="1"/>
      <c r="H857" s="1"/>
      <c r="I857" s="1"/>
      <c r="J857" s="4"/>
      <c r="K857" s="5"/>
      <c r="L857" s="5"/>
      <c r="M857" s="1"/>
      <c r="N857" s="4"/>
      <c r="O857" s="1"/>
      <c r="P857" s="1"/>
      <c r="Q857" s="1"/>
      <c r="R857" s="2"/>
      <c r="S857" s="5"/>
      <c r="T857" s="1"/>
      <c r="U857" s="1"/>
    </row>
    <row r="858" s="7" customFormat="true" ht="12.75" hidden="false" customHeight="false" outlineLevel="0" collapsed="false">
      <c r="A858" s="1"/>
      <c r="B858" s="2"/>
      <c r="C858" s="2"/>
      <c r="D858" s="2"/>
      <c r="E858" s="3"/>
      <c r="F858" s="1"/>
      <c r="G858" s="1"/>
      <c r="H858" s="1"/>
      <c r="I858" s="1"/>
      <c r="J858" s="4"/>
      <c r="K858" s="5"/>
      <c r="L858" s="5"/>
      <c r="M858" s="1"/>
      <c r="N858" s="4"/>
      <c r="O858" s="1"/>
      <c r="P858" s="1"/>
      <c r="Q858" s="1"/>
      <c r="R858" s="2"/>
      <c r="S858" s="5"/>
      <c r="T858" s="1"/>
      <c r="U858" s="1"/>
    </row>
    <row r="859" s="7" customFormat="true" ht="12.75" hidden="false" customHeight="false" outlineLevel="0" collapsed="false">
      <c r="A859" s="1"/>
      <c r="B859" s="2"/>
      <c r="C859" s="2"/>
      <c r="D859" s="2"/>
      <c r="E859" s="3"/>
      <c r="F859" s="1"/>
      <c r="G859" s="1"/>
      <c r="H859" s="1"/>
      <c r="I859" s="1"/>
      <c r="J859" s="4"/>
      <c r="K859" s="5"/>
      <c r="L859" s="5"/>
      <c r="M859" s="1"/>
      <c r="N859" s="4"/>
      <c r="O859" s="1"/>
      <c r="P859" s="1"/>
      <c r="Q859" s="1"/>
      <c r="R859" s="2"/>
      <c r="S859" s="5"/>
      <c r="T859" s="1"/>
      <c r="U859" s="1"/>
    </row>
    <row r="860" s="7" customFormat="true" ht="12.75" hidden="false" customHeight="false" outlineLevel="0" collapsed="false">
      <c r="A860" s="1"/>
      <c r="B860" s="2"/>
      <c r="C860" s="2"/>
      <c r="D860" s="2"/>
      <c r="E860" s="3"/>
      <c r="F860" s="1"/>
      <c r="G860" s="1"/>
      <c r="H860" s="1"/>
      <c r="I860" s="1"/>
      <c r="J860" s="4"/>
      <c r="K860" s="5"/>
      <c r="L860" s="5"/>
      <c r="M860" s="1"/>
      <c r="N860" s="4"/>
      <c r="O860" s="1"/>
      <c r="P860" s="1"/>
      <c r="Q860" s="1"/>
      <c r="R860" s="2"/>
      <c r="S860" s="5"/>
      <c r="T860" s="1"/>
      <c r="U860" s="1"/>
    </row>
    <row r="861" s="7" customFormat="true" ht="12.75" hidden="false" customHeight="false" outlineLevel="0" collapsed="false">
      <c r="A861" s="1"/>
      <c r="B861" s="2"/>
      <c r="C861" s="2"/>
      <c r="D861" s="2"/>
      <c r="E861" s="3"/>
      <c r="F861" s="1"/>
      <c r="G861" s="1"/>
      <c r="H861" s="1"/>
      <c r="I861" s="1"/>
      <c r="J861" s="4"/>
      <c r="K861" s="5"/>
      <c r="L861" s="5"/>
      <c r="M861" s="1"/>
      <c r="N861" s="4"/>
      <c r="O861" s="1"/>
      <c r="P861" s="1"/>
      <c r="Q861" s="1"/>
      <c r="R861" s="2"/>
      <c r="S861" s="5"/>
      <c r="T861" s="1"/>
      <c r="U861" s="1"/>
    </row>
    <row r="862" s="7" customFormat="true" ht="12.75" hidden="false" customHeight="false" outlineLevel="0" collapsed="false">
      <c r="A862" s="1"/>
      <c r="B862" s="2"/>
      <c r="C862" s="2"/>
      <c r="D862" s="2"/>
      <c r="E862" s="3"/>
      <c r="F862" s="1"/>
      <c r="G862" s="1"/>
      <c r="H862" s="1"/>
      <c r="I862" s="1"/>
      <c r="J862" s="4"/>
      <c r="K862" s="5"/>
      <c r="L862" s="5"/>
      <c r="M862" s="1"/>
      <c r="N862" s="4"/>
      <c r="O862" s="1"/>
      <c r="P862" s="1"/>
      <c r="Q862" s="1"/>
      <c r="R862" s="2"/>
      <c r="S862" s="5"/>
      <c r="T862" s="1"/>
      <c r="U862" s="1"/>
    </row>
    <row r="863" s="7" customFormat="true" ht="12.75" hidden="false" customHeight="false" outlineLevel="0" collapsed="false">
      <c r="A863" s="1"/>
      <c r="B863" s="2"/>
      <c r="C863" s="2"/>
      <c r="D863" s="2"/>
      <c r="E863" s="3"/>
      <c r="F863" s="1"/>
      <c r="G863" s="1"/>
      <c r="H863" s="1"/>
      <c r="I863" s="1"/>
      <c r="J863" s="4"/>
      <c r="K863" s="5"/>
      <c r="L863" s="5"/>
      <c r="M863" s="1"/>
      <c r="N863" s="4"/>
      <c r="O863" s="1"/>
      <c r="P863" s="1"/>
      <c r="Q863" s="1"/>
      <c r="R863" s="2"/>
      <c r="S863" s="5"/>
      <c r="T863" s="1"/>
      <c r="U863" s="1"/>
    </row>
    <row r="864" s="7" customFormat="true" ht="12.75" hidden="false" customHeight="false" outlineLevel="0" collapsed="false">
      <c r="A864" s="1"/>
      <c r="B864" s="2"/>
      <c r="C864" s="2"/>
      <c r="D864" s="2"/>
      <c r="E864" s="3"/>
      <c r="F864" s="1"/>
      <c r="G864" s="1"/>
      <c r="H864" s="1"/>
      <c r="I864" s="1"/>
      <c r="J864" s="4"/>
      <c r="K864" s="5"/>
      <c r="L864" s="5"/>
      <c r="M864" s="1"/>
      <c r="N864" s="4"/>
      <c r="O864" s="1"/>
      <c r="P864" s="1"/>
      <c r="Q864" s="1"/>
      <c r="R864" s="2"/>
      <c r="S864" s="5"/>
      <c r="T864" s="1"/>
      <c r="U864" s="1"/>
    </row>
    <row r="865" s="7" customFormat="true" ht="12.75" hidden="false" customHeight="false" outlineLevel="0" collapsed="false">
      <c r="A865" s="1"/>
      <c r="B865" s="2"/>
      <c r="C865" s="2"/>
      <c r="D865" s="2"/>
      <c r="E865" s="3"/>
      <c r="F865" s="1"/>
      <c r="G865" s="1"/>
      <c r="H865" s="1"/>
      <c r="I865" s="1"/>
      <c r="J865" s="4"/>
      <c r="K865" s="5"/>
      <c r="L865" s="5"/>
      <c r="M865" s="1"/>
      <c r="N865" s="4"/>
      <c r="O865" s="1"/>
      <c r="P865" s="1"/>
      <c r="Q865" s="1"/>
      <c r="R865" s="2"/>
      <c r="S865" s="5"/>
      <c r="T865" s="1"/>
      <c r="U865" s="1"/>
    </row>
    <row r="866" s="7" customFormat="true" ht="12.75" hidden="false" customHeight="false" outlineLevel="0" collapsed="false">
      <c r="A866" s="1"/>
      <c r="B866" s="2"/>
      <c r="C866" s="2"/>
      <c r="D866" s="2"/>
      <c r="E866" s="3"/>
      <c r="F866" s="1"/>
      <c r="G866" s="1"/>
      <c r="H866" s="1"/>
      <c r="I866" s="1"/>
      <c r="J866" s="4"/>
      <c r="K866" s="5"/>
      <c r="L866" s="5"/>
      <c r="M866" s="1"/>
      <c r="N866" s="4"/>
      <c r="O866" s="1"/>
      <c r="P866" s="1"/>
      <c r="Q866" s="1"/>
      <c r="R866" s="2"/>
      <c r="S866" s="5"/>
      <c r="T866" s="1"/>
      <c r="U866" s="1"/>
    </row>
    <row r="867" s="7" customFormat="true" ht="12.75" hidden="false" customHeight="false" outlineLevel="0" collapsed="false">
      <c r="A867" s="1"/>
      <c r="B867" s="2"/>
      <c r="C867" s="2"/>
      <c r="D867" s="2"/>
      <c r="E867" s="3"/>
      <c r="F867" s="1"/>
      <c r="G867" s="1"/>
      <c r="H867" s="1"/>
      <c r="I867" s="1"/>
      <c r="J867" s="4"/>
      <c r="K867" s="5"/>
      <c r="L867" s="5"/>
      <c r="M867" s="1"/>
      <c r="N867" s="4"/>
      <c r="O867" s="1"/>
      <c r="P867" s="1"/>
      <c r="Q867" s="1"/>
      <c r="R867" s="2"/>
      <c r="S867" s="5"/>
      <c r="T867" s="1"/>
      <c r="U867" s="1"/>
    </row>
    <row r="868" s="7" customFormat="true" ht="12.75" hidden="false" customHeight="false" outlineLevel="0" collapsed="false">
      <c r="A868" s="1"/>
      <c r="B868" s="2"/>
      <c r="C868" s="2"/>
      <c r="D868" s="2"/>
      <c r="E868" s="3"/>
      <c r="F868" s="1"/>
      <c r="G868" s="1"/>
      <c r="H868" s="1"/>
      <c r="I868" s="1"/>
      <c r="J868" s="4"/>
      <c r="K868" s="5"/>
      <c r="L868" s="5"/>
      <c r="M868" s="1"/>
      <c r="N868" s="4"/>
      <c r="O868" s="1"/>
      <c r="P868" s="1"/>
      <c r="Q868" s="1"/>
      <c r="R868" s="2"/>
      <c r="S868" s="5"/>
      <c r="T868" s="1"/>
      <c r="U868" s="1"/>
    </row>
    <row r="869" s="7" customFormat="true" ht="12.75" hidden="false" customHeight="false" outlineLevel="0" collapsed="false">
      <c r="A869" s="1"/>
      <c r="B869" s="2"/>
      <c r="C869" s="2"/>
      <c r="D869" s="2"/>
      <c r="E869" s="3"/>
      <c r="F869" s="1"/>
      <c r="G869" s="1"/>
      <c r="H869" s="1"/>
      <c r="I869" s="1"/>
      <c r="J869" s="4"/>
      <c r="K869" s="5"/>
      <c r="L869" s="5"/>
      <c r="M869" s="1"/>
      <c r="N869" s="4"/>
      <c r="O869" s="1"/>
      <c r="P869" s="1"/>
      <c r="Q869" s="1"/>
      <c r="R869" s="2"/>
      <c r="S869" s="5"/>
      <c r="T869" s="1"/>
      <c r="U869" s="1"/>
    </row>
    <row r="870" s="7" customFormat="true" ht="12.75" hidden="false" customHeight="false" outlineLevel="0" collapsed="false">
      <c r="A870" s="1"/>
      <c r="B870" s="2"/>
      <c r="C870" s="2"/>
      <c r="D870" s="2"/>
      <c r="E870" s="3"/>
      <c r="F870" s="1"/>
      <c r="G870" s="1"/>
      <c r="H870" s="1"/>
      <c r="I870" s="1"/>
      <c r="J870" s="4"/>
      <c r="K870" s="5"/>
      <c r="L870" s="5"/>
      <c r="M870" s="1"/>
      <c r="N870" s="4"/>
      <c r="O870" s="1"/>
      <c r="P870" s="1"/>
      <c r="Q870" s="1"/>
      <c r="R870" s="2"/>
      <c r="S870" s="5"/>
      <c r="T870" s="1"/>
      <c r="U870" s="1"/>
    </row>
    <row r="871" s="7" customFormat="true" ht="12.75" hidden="false" customHeight="false" outlineLevel="0" collapsed="false">
      <c r="A871" s="1"/>
      <c r="B871" s="2"/>
      <c r="C871" s="2"/>
      <c r="D871" s="2"/>
      <c r="E871" s="3"/>
      <c r="F871" s="1"/>
      <c r="G871" s="1"/>
      <c r="H871" s="1"/>
      <c r="I871" s="1"/>
      <c r="J871" s="4"/>
      <c r="K871" s="5"/>
      <c r="L871" s="5"/>
      <c r="M871" s="1"/>
      <c r="N871" s="4"/>
      <c r="O871" s="1"/>
      <c r="P871" s="1"/>
      <c r="Q871" s="1"/>
      <c r="R871" s="2"/>
      <c r="S871" s="5"/>
      <c r="T871" s="1"/>
      <c r="U871" s="1"/>
    </row>
    <row r="872" s="7" customFormat="true" ht="12.75" hidden="false" customHeight="false" outlineLevel="0" collapsed="false">
      <c r="A872" s="1"/>
      <c r="B872" s="2"/>
      <c r="C872" s="2"/>
      <c r="D872" s="2"/>
      <c r="E872" s="3"/>
      <c r="F872" s="1"/>
      <c r="G872" s="1"/>
      <c r="H872" s="1"/>
      <c r="I872" s="1"/>
      <c r="J872" s="4"/>
      <c r="K872" s="5"/>
      <c r="L872" s="5"/>
      <c r="M872" s="1"/>
      <c r="N872" s="4"/>
      <c r="O872" s="1"/>
      <c r="P872" s="1"/>
      <c r="Q872" s="1"/>
      <c r="R872" s="2"/>
      <c r="S872" s="5"/>
      <c r="T872" s="1"/>
      <c r="U872" s="1"/>
    </row>
    <row r="873" s="7" customFormat="true" ht="12.75" hidden="false" customHeight="false" outlineLevel="0" collapsed="false">
      <c r="A873" s="1"/>
      <c r="B873" s="2"/>
      <c r="C873" s="2"/>
      <c r="D873" s="2"/>
      <c r="E873" s="3"/>
      <c r="F873" s="1"/>
      <c r="G873" s="1"/>
      <c r="H873" s="1"/>
      <c r="I873" s="1"/>
      <c r="J873" s="4"/>
      <c r="K873" s="5"/>
      <c r="L873" s="5"/>
      <c r="M873" s="1"/>
      <c r="N873" s="4"/>
      <c r="O873" s="1"/>
      <c r="P873" s="1"/>
      <c r="Q873" s="1"/>
      <c r="R873" s="2"/>
      <c r="S873" s="5"/>
      <c r="T873" s="1"/>
      <c r="U873" s="1"/>
    </row>
    <row r="874" s="7" customFormat="true" ht="12.75" hidden="false" customHeight="false" outlineLevel="0" collapsed="false">
      <c r="A874" s="1"/>
      <c r="B874" s="2"/>
      <c r="C874" s="2"/>
      <c r="D874" s="2"/>
      <c r="E874" s="3"/>
      <c r="F874" s="1"/>
      <c r="G874" s="1"/>
      <c r="H874" s="1"/>
      <c r="I874" s="1"/>
      <c r="J874" s="4"/>
      <c r="K874" s="5"/>
      <c r="L874" s="5"/>
      <c r="M874" s="1"/>
      <c r="N874" s="4"/>
      <c r="O874" s="1"/>
      <c r="P874" s="1"/>
      <c r="Q874" s="1"/>
      <c r="R874" s="2"/>
      <c r="S874" s="5"/>
      <c r="T874" s="1"/>
      <c r="U874" s="1"/>
    </row>
    <row r="875" s="7" customFormat="true" ht="12.75" hidden="false" customHeight="false" outlineLevel="0" collapsed="false">
      <c r="A875" s="1"/>
      <c r="B875" s="2"/>
      <c r="C875" s="2"/>
      <c r="D875" s="2"/>
      <c r="E875" s="3"/>
      <c r="F875" s="1"/>
      <c r="G875" s="1"/>
      <c r="H875" s="1"/>
      <c r="I875" s="1"/>
      <c r="J875" s="4"/>
      <c r="K875" s="5"/>
      <c r="L875" s="5"/>
      <c r="M875" s="1"/>
      <c r="N875" s="4"/>
      <c r="O875" s="1"/>
      <c r="P875" s="1"/>
      <c r="Q875" s="1"/>
      <c r="R875" s="2"/>
      <c r="S875" s="5"/>
      <c r="T875" s="1"/>
      <c r="U875" s="1"/>
    </row>
    <row r="876" s="7" customFormat="true" ht="12.75" hidden="false" customHeight="false" outlineLevel="0" collapsed="false">
      <c r="A876" s="1"/>
      <c r="B876" s="2"/>
      <c r="C876" s="2"/>
      <c r="D876" s="2"/>
      <c r="E876" s="3"/>
      <c r="F876" s="1"/>
      <c r="G876" s="1"/>
      <c r="H876" s="1"/>
      <c r="I876" s="1"/>
      <c r="J876" s="4"/>
      <c r="K876" s="5"/>
      <c r="L876" s="5"/>
      <c r="M876" s="1"/>
      <c r="N876" s="4"/>
      <c r="O876" s="1"/>
      <c r="P876" s="1"/>
      <c r="Q876" s="1"/>
      <c r="R876" s="2"/>
      <c r="S876" s="5"/>
      <c r="T876" s="1"/>
      <c r="U876" s="1"/>
    </row>
    <row r="877" s="7" customFormat="true" ht="12.75" hidden="false" customHeight="false" outlineLevel="0" collapsed="false">
      <c r="A877" s="1"/>
      <c r="B877" s="2"/>
      <c r="C877" s="2"/>
      <c r="D877" s="2"/>
      <c r="E877" s="3"/>
      <c r="F877" s="1"/>
      <c r="G877" s="1"/>
      <c r="H877" s="1"/>
      <c r="I877" s="1"/>
      <c r="J877" s="4"/>
      <c r="K877" s="5"/>
      <c r="L877" s="5"/>
      <c r="M877" s="1"/>
      <c r="N877" s="4"/>
      <c r="O877" s="1"/>
      <c r="P877" s="1"/>
      <c r="Q877" s="1"/>
      <c r="R877" s="2"/>
      <c r="S877" s="5"/>
      <c r="T877" s="1"/>
      <c r="U877" s="1"/>
    </row>
    <row r="878" s="7" customFormat="true" ht="12.75" hidden="false" customHeight="false" outlineLevel="0" collapsed="false">
      <c r="A878" s="1"/>
      <c r="B878" s="2"/>
      <c r="C878" s="2"/>
      <c r="D878" s="2"/>
      <c r="E878" s="3"/>
      <c r="F878" s="1"/>
      <c r="G878" s="1"/>
      <c r="H878" s="1"/>
      <c r="I878" s="1"/>
      <c r="J878" s="4"/>
      <c r="K878" s="5"/>
      <c r="L878" s="5"/>
      <c r="M878" s="1"/>
      <c r="N878" s="4"/>
      <c r="O878" s="1"/>
      <c r="P878" s="1"/>
      <c r="Q878" s="1"/>
      <c r="R878" s="2"/>
      <c r="S878" s="5"/>
      <c r="T878" s="1"/>
      <c r="U878" s="1"/>
    </row>
    <row r="879" s="7" customFormat="true" ht="12.75" hidden="false" customHeight="false" outlineLevel="0" collapsed="false">
      <c r="A879" s="1"/>
      <c r="B879" s="2"/>
      <c r="C879" s="2"/>
      <c r="D879" s="2"/>
      <c r="E879" s="3"/>
      <c r="F879" s="1"/>
      <c r="G879" s="1"/>
      <c r="H879" s="1"/>
      <c r="I879" s="1"/>
      <c r="J879" s="4"/>
      <c r="K879" s="5"/>
      <c r="L879" s="5"/>
      <c r="M879" s="1"/>
      <c r="N879" s="4"/>
      <c r="O879" s="1"/>
      <c r="P879" s="1"/>
      <c r="Q879" s="1"/>
      <c r="R879" s="2"/>
      <c r="S879" s="5"/>
      <c r="T879" s="1"/>
      <c r="U879" s="1"/>
    </row>
    <row r="880" s="7" customFormat="true" ht="12.75" hidden="false" customHeight="false" outlineLevel="0" collapsed="false">
      <c r="A880" s="1"/>
      <c r="B880" s="2"/>
      <c r="C880" s="2"/>
      <c r="D880" s="2"/>
      <c r="E880" s="3"/>
      <c r="F880" s="1"/>
      <c r="G880" s="1"/>
      <c r="H880" s="1"/>
      <c r="I880" s="1"/>
      <c r="J880" s="4"/>
      <c r="K880" s="5"/>
      <c r="L880" s="5"/>
      <c r="M880" s="1"/>
      <c r="N880" s="4"/>
      <c r="O880" s="1"/>
      <c r="P880" s="1"/>
      <c r="Q880" s="1"/>
      <c r="R880" s="2"/>
      <c r="S880" s="5"/>
      <c r="T880" s="1"/>
      <c r="U880" s="1"/>
    </row>
    <row r="881" s="7" customFormat="true" ht="12.75" hidden="false" customHeight="false" outlineLevel="0" collapsed="false">
      <c r="A881" s="1"/>
      <c r="B881" s="2"/>
      <c r="C881" s="2"/>
      <c r="D881" s="2"/>
      <c r="E881" s="3"/>
      <c r="F881" s="1"/>
      <c r="G881" s="1"/>
      <c r="H881" s="1"/>
      <c r="I881" s="1"/>
      <c r="J881" s="4"/>
      <c r="K881" s="5"/>
      <c r="L881" s="5"/>
      <c r="M881" s="1"/>
      <c r="N881" s="4"/>
      <c r="O881" s="1"/>
      <c r="P881" s="1"/>
      <c r="Q881" s="1"/>
      <c r="R881" s="2"/>
      <c r="S881" s="5"/>
      <c r="T881" s="1"/>
      <c r="U881" s="1"/>
    </row>
    <row r="882" s="7" customFormat="true" ht="12.75" hidden="false" customHeight="false" outlineLevel="0" collapsed="false">
      <c r="A882" s="1"/>
      <c r="B882" s="2"/>
      <c r="C882" s="2"/>
      <c r="D882" s="2"/>
      <c r="E882" s="3"/>
      <c r="F882" s="1"/>
      <c r="G882" s="1"/>
      <c r="H882" s="1"/>
      <c r="I882" s="1"/>
      <c r="J882" s="4"/>
      <c r="K882" s="5"/>
      <c r="L882" s="5"/>
      <c r="M882" s="1"/>
      <c r="N882" s="4"/>
      <c r="O882" s="1"/>
      <c r="P882" s="1"/>
      <c r="Q882" s="1"/>
      <c r="R882" s="2"/>
      <c r="S882" s="5"/>
      <c r="T882" s="1"/>
      <c r="U882" s="1"/>
    </row>
    <row r="883" s="7" customFormat="true" ht="12.75" hidden="false" customHeight="false" outlineLevel="0" collapsed="false">
      <c r="A883" s="1"/>
      <c r="B883" s="2"/>
      <c r="C883" s="2"/>
      <c r="D883" s="2"/>
      <c r="E883" s="3"/>
      <c r="F883" s="1"/>
      <c r="G883" s="1"/>
      <c r="H883" s="1"/>
      <c r="I883" s="1"/>
      <c r="J883" s="4"/>
      <c r="K883" s="5"/>
      <c r="L883" s="5"/>
      <c r="M883" s="1"/>
      <c r="N883" s="4"/>
      <c r="O883" s="1"/>
      <c r="P883" s="1"/>
      <c r="Q883" s="1"/>
      <c r="R883" s="2"/>
      <c r="S883" s="5"/>
      <c r="T883" s="1"/>
      <c r="U883" s="1"/>
    </row>
    <row r="884" s="7" customFormat="true" ht="12.75" hidden="false" customHeight="false" outlineLevel="0" collapsed="false">
      <c r="A884" s="1"/>
      <c r="B884" s="2"/>
      <c r="C884" s="2"/>
      <c r="D884" s="2"/>
      <c r="E884" s="3"/>
      <c r="F884" s="1"/>
      <c r="G884" s="1"/>
      <c r="H884" s="1"/>
      <c r="I884" s="1"/>
      <c r="J884" s="4"/>
      <c r="K884" s="5"/>
      <c r="L884" s="5"/>
      <c r="M884" s="1"/>
      <c r="N884" s="4"/>
      <c r="O884" s="1"/>
      <c r="P884" s="1"/>
      <c r="Q884" s="1"/>
      <c r="R884" s="2"/>
      <c r="S884" s="5"/>
      <c r="T884" s="1"/>
      <c r="U884" s="1"/>
    </row>
    <row r="885" s="7" customFormat="true" ht="12.75" hidden="false" customHeight="false" outlineLevel="0" collapsed="false">
      <c r="A885" s="1"/>
      <c r="B885" s="2"/>
      <c r="C885" s="2"/>
      <c r="D885" s="2"/>
      <c r="E885" s="3"/>
      <c r="F885" s="1"/>
      <c r="G885" s="1"/>
      <c r="H885" s="1"/>
      <c r="I885" s="1"/>
      <c r="J885" s="4"/>
      <c r="K885" s="5"/>
      <c r="L885" s="5"/>
      <c r="M885" s="1"/>
      <c r="N885" s="4"/>
      <c r="O885" s="1"/>
      <c r="P885" s="1"/>
      <c r="Q885" s="1"/>
      <c r="R885" s="2"/>
      <c r="S885" s="5"/>
      <c r="T885" s="1"/>
      <c r="U885" s="1"/>
    </row>
    <row r="886" s="7" customFormat="true" ht="12.75" hidden="false" customHeight="false" outlineLevel="0" collapsed="false">
      <c r="A886" s="1"/>
      <c r="B886" s="2"/>
      <c r="C886" s="2"/>
      <c r="D886" s="2"/>
      <c r="E886" s="3"/>
      <c r="F886" s="1"/>
      <c r="G886" s="1"/>
      <c r="H886" s="1"/>
      <c r="I886" s="1"/>
      <c r="J886" s="4"/>
      <c r="K886" s="5"/>
      <c r="L886" s="5"/>
      <c r="M886" s="1"/>
      <c r="N886" s="4"/>
      <c r="O886" s="1"/>
      <c r="P886" s="1"/>
      <c r="Q886" s="1"/>
      <c r="R886" s="2"/>
      <c r="S886" s="5"/>
      <c r="T886" s="1"/>
      <c r="U886" s="1"/>
    </row>
    <row r="887" s="7" customFormat="true" ht="12.75" hidden="false" customHeight="false" outlineLevel="0" collapsed="false">
      <c r="A887" s="1"/>
      <c r="B887" s="2"/>
      <c r="C887" s="2"/>
      <c r="D887" s="2"/>
      <c r="E887" s="3"/>
      <c r="F887" s="1"/>
      <c r="G887" s="1"/>
      <c r="H887" s="1"/>
      <c r="I887" s="1"/>
      <c r="J887" s="4"/>
      <c r="K887" s="5"/>
      <c r="L887" s="5"/>
      <c r="M887" s="1"/>
      <c r="N887" s="4"/>
      <c r="O887" s="1"/>
      <c r="P887" s="1"/>
      <c r="Q887" s="1"/>
      <c r="R887" s="2"/>
      <c r="S887" s="5"/>
      <c r="T887" s="1"/>
      <c r="U887" s="1"/>
    </row>
    <row r="888" s="7" customFormat="true" ht="12.75" hidden="false" customHeight="false" outlineLevel="0" collapsed="false">
      <c r="A888" s="1"/>
      <c r="B888" s="2"/>
      <c r="C888" s="2"/>
      <c r="D888" s="2"/>
      <c r="E888" s="3"/>
      <c r="F888" s="1"/>
      <c r="G888" s="1"/>
      <c r="H888" s="1"/>
      <c r="I888" s="1"/>
      <c r="J888" s="4"/>
      <c r="K888" s="5"/>
      <c r="L888" s="5"/>
      <c r="M888" s="1"/>
      <c r="N888" s="4"/>
      <c r="O888" s="1"/>
      <c r="P888" s="1"/>
      <c r="Q888" s="1"/>
      <c r="R888" s="2"/>
      <c r="S888" s="5"/>
      <c r="T888" s="1"/>
      <c r="U888" s="1"/>
    </row>
    <row r="889" s="7" customFormat="true" ht="12.75" hidden="false" customHeight="false" outlineLevel="0" collapsed="false">
      <c r="A889" s="1"/>
      <c r="B889" s="2"/>
      <c r="C889" s="2"/>
      <c r="D889" s="2"/>
      <c r="E889" s="3"/>
      <c r="F889" s="1"/>
      <c r="G889" s="1"/>
      <c r="H889" s="1"/>
      <c r="I889" s="1"/>
      <c r="J889" s="4"/>
      <c r="K889" s="5"/>
      <c r="L889" s="5"/>
      <c r="M889" s="1"/>
      <c r="N889" s="4"/>
      <c r="O889" s="1"/>
      <c r="P889" s="1"/>
      <c r="Q889" s="1"/>
      <c r="R889" s="2"/>
      <c r="S889" s="5"/>
      <c r="T889" s="1"/>
      <c r="U889" s="1"/>
    </row>
    <row r="890" s="7" customFormat="true" ht="12.75" hidden="false" customHeight="false" outlineLevel="0" collapsed="false">
      <c r="A890" s="1"/>
      <c r="B890" s="2"/>
      <c r="C890" s="2"/>
      <c r="D890" s="2"/>
      <c r="E890" s="3"/>
      <c r="F890" s="1"/>
      <c r="G890" s="1"/>
      <c r="H890" s="1"/>
      <c r="I890" s="1"/>
      <c r="J890" s="4"/>
      <c r="K890" s="5"/>
      <c r="L890" s="5"/>
      <c r="M890" s="1"/>
      <c r="N890" s="4"/>
      <c r="O890" s="1"/>
      <c r="P890" s="1"/>
      <c r="Q890" s="1"/>
      <c r="R890" s="2"/>
      <c r="S890" s="5"/>
      <c r="T890" s="1"/>
      <c r="U890" s="1"/>
    </row>
    <row r="891" s="7" customFormat="true" ht="12.75" hidden="false" customHeight="false" outlineLevel="0" collapsed="false">
      <c r="A891" s="1"/>
      <c r="B891" s="2"/>
      <c r="C891" s="2"/>
      <c r="D891" s="2"/>
      <c r="E891" s="3"/>
      <c r="F891" s="1"/>
      <c r="G891" s="1"/>
      <c r="H891" s="1"/>
      <c r="I891" s="1"/>
      <c r="J891" s="4"/>
      <c r="K891" s="5"/>
      <c r="L891" s="5"/>
      <c r="M891" s="1"/>
      <c r="N891" s="4"/>
      <c r="O891" s="1"/>
      <c r="P891" s="1"/>
      <c r="Q891" s="1"/>
      <c r="R891" s="2"/>
      <c r="S891" s="5"/>
      <c r="T891" s="1"/>
      <c r="U891" s="1"/>
    </row>
    <row r="892" s="7" customFormat="true" ht="12.75" hidden="false" customHeight="false" outlineLevel="0" collapsed="false">
      <c r="A892" s="1"/>
      <c r="B892" s="2"/>
      <c r="C892" s="2"/>
      <c r="D892" s="2"/>
      <c r="E892" s="3"/>
      <c r="F892" s="1"/>
      <c r="G892" s="1"/>
      <c r="H892" s="1"/>
      <c r="I892" s="1"/>
      <c r="J892" s="4"/>
      <c r="K892" s="5"/>
      <c r="L892" s="5"/>
      <c r="M892" s="1"/>
      <c r="N892" s="4"/>
      <c r="O892" s="1"/>
      <c r="P892" s="1"/>
      <c r="Q892" s="1"/>
      <c r="R892" s="2"/>
      <c r="S892" s="5"/>
      <c r="T892" s="1"/>
      <c r="U892" s="1"/>
    </row>
    <row r="893" s="7" customFormat="true" ht="12.75" hidden="false" customHeight="false" outlineLevel="0" collapsed="false">
      <c r="A893" s="1"/>
      <c r="B893" s="2"/>
      <c r="C893" s="2"/>
      <c r="D893" s="2"/>
      <c r="E893" s="3"/>
      <c r="F893" s="1"/>
      <c r="G893" s="1"/>
      <c r="H893" s="1"/>
      <c r="I893" s="1"/>
      <c r="J893" s="4"/>
      <c r="K893" s="5"/>
      <c r="L893" s="5"/>
      <c r="M893" s="1"/>
      <c r="N893" s="4"/>
      <c r="O893" s="1"/>
      <c r="P893" s="1"/>
      <c r="Q893" s="1"/>
      <c r="R893" s="2"/>
      <c r="S893" s="5"/>
      <c r="T893" s="1"/>
      <c r="U893" s="1"/>
    </row>
    <row r="894" s="7" customFormat="true" ht="12.75" hidden="false" customHeight="false" outlineLevel="0" collapsed="false">
      <c r="A894" s="1"/>
      <c r="B894" s="2"/>
      <c r="C894" s="2"/>
      <c r="D894" s="2"/>
      <c r="E894" s="3"/>
      <c r="F894" s="1"/>
      <c r="G894" s="1"/>
      <c r="H894" s="1"/>
      <c r="I894" s="1"/>
      <c r="J894" s="4"/>
      <c r="K894" s="5"/>
      <c r="L894" s="5"/>
      <c r="M894" s="1"/>
      <c r="N894" s="4"/>
      <c r="O894" s="1"/>
      <c r="P894" s="1"/>
      <c r="Q894" s="1"/>
      <c r="R894" s="2"/>
      <c r="S894" s="5"/>
      <c r="T894" s="1"/>
      <c r="U894" s="1"/>
    </row>
    <row r="895" s="7" customFormat="true" ht="12.75" hidden="false" customHeight="false" outlineLevel="0" collapsed="false">
      <c r="A895" s="1"/>
      <c r="B895" s="2"/>
      <c r="C895" s="2"/>
      <c r="D895" s="2"/>
      <c r="E895" s="3"/>
      <c r="F895" s="1"/>
      <c r="G895" s="1"/>
      <c r="H895" s="1"/>
      <c r="I895" s="1"/>
      <c r="J895" s="4"/>
      <c r="K895" s="5"/>
      <c r="L895" s="5"/>
      <c r="M895" s="1"/>
      <c r="N895" s="4"/>
      <c r="O895" s="1"/>
      <c r="P895" s="1"/>
      <c r="Q895" s="1"/>
      <c r="R895" s="2"/>
      <c r="S895" s="5"/>
      <c r="T895" s="1"/>
      <c r="U895" s="1"/>
    </row>
    <row r="896" s="7" customFormat="true" ht="12.75" hidden="false" customHeight="false" outlineLevel="0" collapsed="false">
      <c r="A896" s="1"/>
      <c r="B896" s="2"/>
      <c r="C896" s="2"/>
      <c r="D896" s="2"/>
      <c r="E896" s="3"/>
      <c r="F896" s="1"/>
      <c r="G896" s="1"/>
      <c r="H896" s="1"/>
      <c r="I896" s="1"/>
      <c r="J896" s="4"/>
      <c r="K896" s="5"/>
      <c r="L896" s="5"/>
      <c r="M896" s="1"/>
      <c r="N896" s="4"/>
      <c r="O896" s="1"/>
      <c r="P896" s="1"/>
      <c r="Q896" s="1"/>
      <c r="R896" s="2"/>
      <c r="S896" s="5"/>
      <c r="T896" s="1"/>
      <c r="U896" s="1"/>
    </row>
    <row r="897" s="7" customFormat="true" ht="12.75" hidden="false" customHeight="false" outlineLevel="0" collapsed="false">
      <c r="A897" s="1"/>
      <c r="B897" s="2"/>
      <c r="C897" s="2"/>
      <c r="D897" s="2"/>
      <c r="E897" s="3"/>
      <c r="F897" s="1"/>
      <c r="G897" s="1"/>
      <c r="H897" s="1"/>
      <c r="I897" s="1"/>
      <c r="J897" s="4"/>
      <c r="K897" s="5"/>
      <c r="L897" s="5"/>
      <c r="M897" s="1"/>
      <c r="N897" s="4"/>
      <c r="O897" s="1"/>
      <c r="P897" s="1"/>
      <c r="Q897" s="1"/>
      <c r="R897" s="2"/>
      <c r="S897" s="5"/>
      <c r="T897" s="1"/>
      <c r="U897" s="1"/>
    </row>
    <row r="898" s="7" customFormat="true" ht="12.75" hidden="false" customHeight="false" outlineLevel="0" collapsed="false">
      <c r="A898" s="1"/>
      <c r="B898" s="2"/>
      <c r="C898" s="2"/>
      <c r="D898" s="2"/>
      <c r="E898" s="3"/>
      <c r="F898" s="1"/>
      <c r="G898" s="1"/>
      <c r="H898" s="1"/>
      <c r="I898" s="1"/>
      <c r="J898" s="4"/>
      <c r="K898" s="5"/>
      <c r="L898" s="5"/>
      <c r="M898" s="1"/>
      <c r="N898" s="4"/>
      <c r="O898" s="1"/>
      <c r="P898" s="1"/>
      <c r="Q898" s="1"/>
      <c r="R898" s="2"/>
      <c r="S898" s="5"/>
      <c r="T898" s="1"/>
      <c r="U898" s="1"/>
    </row>
    <row r="899" s="7" customFormat="true" ht="12.75" hidden="false" customHeight="false" outlineLevel="0" collapsed="false">
      <c r="A899" s="1"/>
      <c r="B899" s="2"/>
      <c r="C899" s="2"/>
      <c r="D899" s="2"/>
      <c r="E899" s="3"/>
      <c r="F899" s="1"/>
      <c r="G899" s="1"/>
      <c r="H899" s="1"/>
      <c r="I899" s="1"/>
      <c r="J899" s="4"/>
      <c r="K899" s="5"/>
      <c r="L899" s="5"/>
      <c r="M899" s="1"/>
      <c r="N899" s="4"/>
      <c r="O899" s="1"/>
      <c r="P899" s="1"/>
      <c r="Q899" s="1"/>
      <c r="R899" s="2"/>
      <c r="S899" s="5"/>
      <c r="T899" s="1"/>
      <c r="U899" s="1"/>
    </row>
    <row r="900" s="7" customFormat="true" ht="12.75" hidden="false" customHeight="false" outlineLevel="0" collapsed="false">
      <c r="A900" s="1"/>
      <c r="B900" s="2"/>
      <c r="C900" s="2"/>
      <c r="D900" s="2"/>
      <c r="E900" s="3"/>
      <c r="F900" s="1"/>
      <c r="G900" s="1"/>
      <c r="H900" s="1"/>
      <c r="I900" s="1"/>
      <c r="J900" s="4"/>
      <c r="K900" s="5"/>
      <c r="L900" s="5"/>
      <c r="M900" s="1"/>
      <c r="N900" s="4"/>
      <c r="O900" s="1"/>
      <c r="P900" s="1"/>
      <c r="Q900" s="1"/>
      <c r="R900" s="2"/>
      <c r="S900" s="5"/>
      <c r="T900" s="1"/>
      <c r="U900" s="1"/>
    </row>
    <row r="901" s="7" customFormat="true" ht="12.75" hidden="false" customHeight="false" outlineLevel="0" collapsed="false">
      <c r="A901" s="1"/>
      <c r="B901" s="2"/>
      <c r="C901" s="2"/>
      <c r="D901" s="2"/>
      <c r="E901" s="3"/>
      <c r="F901" s="1"/>
      <c r="G901" s="1"/>
      <c r="H901" s="1"/>
      <c r="I901" s="1"/>
      <c r="J901" s="4"/>
      <c r="K901" s="5"/>
      <c r="L901" s="5"/>
      <c r="M901" s="1"/>
      <c r="N901" s="4"/>
      <c r="O901" s="1"/>
      <c r="P901" s="1"/>
      <c r="Q901" s="1"/>
      <c r="R901" s="2"/>
      <c r="S901" s="5"/>
      <c r="T901" s="1"/>
      <c r="U901" s="1"/>
    </row>
    <row r="902" s="7" customFormat="true" ht="12.75" hidden="false" customHeight="false" outlineLevel="0" collapsed="false">
      <c r="A902" s="1"/>
      <c r="B902" s="2"/>
      <c r="C902" s="2"/>
      <c r="D902" s="2"/>
      <c r="E902" s="3"/>
      <c r="F902" s="1"/>
      <c r="G902" s="1"/>
      <c r="H902" s="1"/>
      <c r="I902" s="1"/>
      <c r="J902" s="4"/>
      <c r="K902" s="5"/>
      <c r="L902" s="5"/>
      <c r="M902" s="1"/>
      <c r="N902" s="4"/>
      <c r="O902" s="1"/>
      <c r="P902" s="1"/>
      <c r="Q902" s="1"/>
      <c r="R902" s="2"/>
      <c r="S902" s="5"/>
      <c r="T902" s="1"/>
      <c r="U902" s="1"/>
    </row>
    <row r="903" s="7" customFormat="true" ht="12.75" hidden="false" customHeight="false" outlineLevel="0" collapsed="false">
      <c r="A903" s="1"/>
      <c r="B903" s="2"/>
      <c r="C903" s="2"/>
      <c r="D903" s="2"/>
      <c r="E903" s="3"/>
      <c r="F903" s="1"/>
      <c r="G903" s="1"/>
      <c r="H903" s="1"/>
      <c r="I903" s="1"/>
      <c r="J903" s="4"/>
      <c r="K903" s="5"/>
      <c r="L903" s="5"/>
      <c r="M903" s="1"/>
      <c r="N903" s="4"/>
      <c r="O903" s="1"/>
      <c r="P903" s="1"/>
      <c r="Q903" s="1"/>
      <c r="R903" s="2"/>
      <c r="S903" s="5"/>
      <c r="T903" s="1"/>
      <c r="U903" s="1"/>
    </row>
    <row r="904" s="7" customFormat="true" ht="12.75" hidden="false" customHeight="false" outlineLevel="0" collapsed="false">
      <c r="A904" s="1"/>
      <c r="B904" s="2"/>
      <c r="C904" s="2"/>
      <c r="D904" s="2"/>
      <c r="E904" s="3"/>
      <c r="F904" s="1"/>
      <c r="G904" s="1"/>
      <c r="H904" s="1"/>
      <c r="I904" s="1"/>
      <c r="J904" s="4"/>
      <c r="K904" s="5"/>
      <c r="L904" s="5"/>
      <c r="M904" s="1"/>
      <c r="N904" s="4"/>
      <c r="O904" s="1"/>
      <c r="P904" s="1"/>
      <c r="Q904" s="1"/>
      <c r="R904" s="2"/>
      <c r="S904" s="5"/>
      <c r="T904" s="1"/>
      <c r="U904" s="1"/>
    </row>
    <row r="905" s="7" customFormat="true" ht="12.75" hidden="false" customHeight="false" outlineLevel="0" collapsed="false">
      <c r="A905" s="1"/>
      <c r="B905" s="2"/>
      <c r="C905" s="2"/>
      <c r="D905" s="2"/>
      <c r="E905" s="3"/>
      <c r="F905" s="1"/>
      <c r="G905" s="1"/>
      <c r="H905" s="1"/>
      <c r="I905" s="1"/>
      <c r="J905" s="4"/>
      <c r="K905" s="5"/>
      <c r="L905" s="5"/>
      <c r="M905" s="1"/>
      <c r="N905" s="4"/>
      <c r="O905" s="1"/>
      <c r="P905" s="1"/>
      <c r="Q905" s="1"/>
      <c r="R905" s="2"/>
      <c r="S905" s="5"/>
      <c r="T905" s="1"/>
      <c r="U905" s="1"/>
    </row>
    <row r="906" s="7" customFormat="true" ht="12.75" hidden="false" customHeight="false" outlineLevel="0" collapsed="false">
      <c r="A906" s="1"/>
      <c r="B906" s="2"/>
      <c r="C906" s="2"/>
      <c r="D906" s="2"/>
      <c r="E906" s="3"/>
      <c r="F906" s="1"/>
      <c r="G906" s="1"/>
      <c r="H906" s="1"/>
      <c r="I906" s="1"/>
      <c r="J906" s="4"/>
      <c r="K906" s="5"/>
      <c r="L906" s="5"/>
      <c r="M906" s="1"/>
      <c r="N906" s="4"/>
      <c r="O906" s="1"/>
      <c r="P906" s="1"/>
      <c r="Q906" s="1"/>
      <c r="R906" s="2"/>
      <c r="S906" s="5"/>
      <c r="T906" s="1"/>
      <c r="U906" s="1"/>
    </row>
    <row r="907" s="7" customFormat="true" ht="12.75" hidden="false" customHeight="false" outlineLevel="0" collapsed="false">
      <c r="A907" s="1"/>
      <c r="B907" s="2"/>
      <c r="C907" s="2"/>
      <c r="D907" s="2"/>
      <c r="E907" s="3"/>
      <c r="F907" s="1"/>
      <c r="G907" s="1"/>
      <c r="H907" s="1"/>
      <c r="I907" s="1"/>
      <c r="J907" s="4"/>
      <c r="K907" s="5"/>
      <c r="L907" s="5"/>
      <c r="M907" s="1"/>
      <c r="N907" s="4"/>
      <c r="O907" s="1"/>
      <c r="P907" s="1"/>
      <c r="Q907" s="1"/>
      <c r="R907" s="2"/>
      <c r="S907" s="5"/>
      <c r="T907" s="1"/>
      <c r="U907" s="1"/>
    </row>
    <row r="908" s="7" customFormat="true" ht="12.75" hidden="false" customHeight="false" outlineLevel="0" collapsed="false">
      <c r="A908" s="1"/>
      <c r="B908" s="2"/>
      <c r="C908" s="2"/>
      <c r="D908" s="2"/>
      <c r="E908" s="3"/>
      <c r="F908" s="1"/>
      <c r="G908" s="1"/>
      <c r="H908" s="1"/>
      <c r="I908" s="1"/>
      <c r="J908" s="4"/>
      <c r="K908" s="5"/>
      <c r="L908" s="5"/>
      <c r="M908" s="1"/>
      <c r="N908" s="4"/>
      <c r="O908" s="1"/>
      <c r="P908" s="1"/>
      <c r="Q908" s="1"/>
      <c r="R908" s="2"/>
      <c r="S908" s="5"/>
      <c r="T908" s="1"/>
      <c r="U908" s="1"/>
    </row>
    <row r="909" s="7" customFormat="true" ht="12.75" hidden="false" customHeight="false" outlineLevel="0" collapsed="false">
      <c r="A909" s="1"/>
      <c r="B909" s="2"/>
      <c r="C909" s="2"/>
      <c r="D909" s="2"/>
      <c r="E909" s="3"/>
      <c r="F909" s="1"/>
      <c r="G909" s="1"/>
      <c r="H909" s="1"/>
      <c r="I909" s="1"/>
      <c r="J909" s="4"/>
      <c r="K909" s="5"/>
      <c r="L909" s="5"/>
      <c r="M909" s="1"/>
      <c r="N909" s="4"/>
      <c r="O909" s="1"/>
      <c r="P909" s="1"/>
      <c r="Q909" s="1"/>
      <c r="R909" s="2"/>
      <c r="S909" s="5"/>
      <c r="T909" s="1"/>
      <c r="U909" s="1"/>
    </row>
    <row r="910" s="7" customFormat="true" ht="12.75" hidden="false" customHeight="false" outlineLevel="0" collapsed="false">
      <c r="A910" s="1"/>
      <c r="B910" s="2"/>
      <c r="C910" s="2"/>
      <c r="D910" s="2"/>
      <c r="E910" s="3"/>
      <c r="F910" s="1"/>
      <c r="G910" s="1"/>
      <c r="H910" s="1"/>
      <c r="I910" s="1"/>
      <c r="J910" s="4"/>
      <c r="K910" s="5"/>
      <c r="L910" s="5"/>
      <c r="M910" s="1"/>
      <c r="N910" s="4"/>
      <c r="O910" s="1"/>
      <c r="P910" s="1"/>
      <c r="Q910" s="1"/>
      <c r="R910" s="2"/>
      <c r="S910" s="5"/>
      <c r="T910" s="1"/>
      <c r="U910" s="1"/>
    </row>
    <row r="911" s="7" customFormat="true" ht="12.75" hidden="false" customHeight="false" outlineLevel="0" collapsed="false">
      <c r="A911" s="1"/>
      <c r="B911" s="2"/>
      <c r="C911" s="2"/>
      <c r="D911" s="2"/>
      <c r="E911" s="3"/>
      <c r="F911" s="1"/>
      <c r="G911" s="1"/>
      <c r="H911" s="1"/>
      <c r="I911" s="1"/>
      <c r="J911" s="4"/>
      <c r="K911" s="5"/>
      <c r="L911" s="5"/>
      <c r="M911" s="1"/>
      <c r="N911" s="4"/>
      <c r="O911" s="1"/>
      <c r="P911" s="1"/>
      <c r="Q911" s="1"/>
      <c r="R911" s="2"/>
      <c r="S911" s="5"/>
      <c r="T911" s="1"/>
      <c r="U911" s="1"/>
    </row>
    <row r="912" s="7" customFormat="true" ht="12.75" hidden="false" customHeight="false" outlineLevel="0" collapsed="false">
      <c r="A912" s="1"/>
      <c r="B912" s="2"/>
      <c r="C912" s="2"/>
      <c r="D912" s="2"/>
      <c r="E912" s="3"/>
      <c r="F912" s="1"/>
      <c r="G912" s="1"/>
      <c r="H912" s="1"/>
      <c r="I912" s="1"/>
      <c r="J912" s="4"/>
      <c r="K912" s="5"/>
      <c r="L912" s="5"/>
      <c r="M912" s="1"/>
      <c r="N912" s="4"/>
      <c r="O912" s="1"/>
      <c r="P912" s="1"/>
      <c r="Q912" s="1"/>
      <c r="R912" s="2"/>
      <c r="S912" s="5"/>
      <c r="T912" s="1"/>
      <c r="U912" s="1"/>
    </row>
    <row r="913" s="7" customFormat="true" ht="12.75" hidden="false" customHeight="false" outlineLevel="0" collapsed="false">
      <c r="A913" s="1"/>
      <c r="B913" s="2"/>
      <c r="C913" s="2"/>
      <c r="D913" s="2"/>
      <c r="E913" s="3"/>
      <c r="F913" s="1"/>
      <c r="G913" s="1"/>
      <c r="H913" s="1"/>
      <c r="I913" s="1"/>
      <c r="J913" s="4"/>
      <c r="K913" s="5"/>
      <c r="L913" s="5"/>
      <c r="M913" s="1"/>
      <c r="N913" s="4"/>
      <c r="O913" s="1"/>
      <c r="P913" s="1"/>
      <c r="Q913" s="1"/>
      <c r="R913" s="2"/>
      <c r="S913" s="5"/>
      <c r="T913" s="1"/>
      <c r="U913" s="1"/>
    </row>
    <row r="914" s="7" customFormat="true" ht="12.75" hidden="false" customHeight="false" outlineLevel="0" collapsed="false">
      <c r="A914" s="1"/>
      <c r="B914" s="2"/>
      <c r="C914" s="2"/>
      <c r="D914" s="2"/>
      <c r="E914" s="3"/>
      <c r="F914" s="1"/>
      <c r="G914" s="1"/>
      <c r="H914" s="1"/>
      <c r="I914" s="1"/>
      <c r="J914" s="4"/>
      <c r="K914" s="5"/>
      <c r="L914" s="5"/>
      <c r="M914" s="1"/>
      <c r="N914" s="4"/>
      <c r="O914" s="1"/>
      <c r="P914" s="1"/>
      <c r="Q914" s="1"/>
      <c r="R914" s="2"/>
      <c r="S914" s="5"/>
      <c r="T914" s="1"/>
      <c r="U914" s="1"/>
    </row>
    <row r="915" s="7" customFormat="true" ht="12.75" hidden="false" customHeight="false" outlineLevel="0" collapsed="false">
      <c r="A915" s="1"/>
      <c r="B915" s="2"/>
      <c r="C915" s="2"/>
      <c r="D915" s="2"/>
      <c r="E915" s="3"/>
      <c r="F915" s="1"/>
      <c r="G915" s="1"/>
      <c r="H915" s="1"/>
      <c r="I915" s="1"/>
      <c r="J915" s="4"/>
      <c r="K915" s="5"/>
      <c r="L915" s="5"/>
      <c r="M915" s="1"/>
      <c r="N915" s="4"/>
      <c r="O915" s="1"/>
      <c r="P915" s="1"/>
      <c r="Q915" s="1"/>
      <c r="R915" s="2"/>
      <c r="S915" s="5"/>
      <c r="T915" s="1"/>
      <c r="U915" s="1"/>
    </row>
    <row r="916" s="7" customFormat="true" ht="12.75" hidden="false" customHeight="false" outlineLevel="0" collapsed="false">
      <c r="A916" s="1"/>
      <c r="B916" s="2"/>
      <c r="C916" s="2"/>
      <c r="D916" s="2"/>
      <c r="E916" s="3"/>
      <c r="F916" s="1"/>
      <c r="G916" s="1"/>
      <c r="H916" s="1"/>
      <c r="I916" s="1"/>
      <c r="J916" s="4"/>
      <c r="K916" s="5"/>
      <c r="L916" s="5"/>
      <c r="M916" s="1"/>
      <c r="N916" s="4"/>
      <c r="O916" s="1"/>
      <c r="P916" s="1"/>
      <c r="Q916" s="1"/>
      <c r="R916" s="2"/>
      <c r="S916" s="5"/>
      <c r="T916" s="1"/>
      <c r="U916" s="1"/>
    </row>
    <row r="917" s="7" customFormat="true" ht="12.75" hidden="false" customHeight="false" outlineLevel="0" collapsed="false">
      <c r="A917" s="1"/>
      <c r="B917" s="2"/>
      <c r="C917" s="2"/>
      <c r="D917" s="2"/>
      <c r="E917" s="3"/>
      <c r="F917" s="1"/>
      <c r="G917" s="1"/>
      <c r="H917" s="1"/>
      <c r="I917" s="1"/>
      <c r="J917" s="4"/>
      <c r="K917" s="5"/>
      <c r="L917" s="5"/>
      <c r="M917" s="1"/>
      <c r="N917" s="4"/>
      <c r="O917" s="1"/>
      <c r="P917" s="1"/>
      <c r="Q917" s="1"/>
      <c r="R917" s="2"/>
      <c r="S917" s="5"/>
      <c r="T917" s="1"/>
      <c r="U917" s="1"/>
    </row>
    <row r="918" s="7" customFormat="true" ht="12.75" hidden="false" customHeight="false" outlineLevel="0" collapsed="false">
      <c r="A918" s="1"/>
      <c r="B918" s="2"/>
      <c r="C918" s="2"/>
      <c r="D918" s="2"/>
      <c r="E918" s="3"/>
      <c r="F918" s="1"/>
      <c r="G918" s="1"/>
      <c r="H918" s="1"/>
      <c r="I918" s="1"/>
      <c r="J918" s="4"/>
      <c r="K918" s="5"/>
      <c r="L918" s="5"/>
      <c r="M918" s="1"/>
      <c r="N918" s="4"/>
      <c r="O918" s="1"/>
      <c r="P918" s="1"/>
      <c r="Q918" s="1"/>
      <c r="R918" s="2"/>
      <c r="S918" s="5"/>
      <c r="T918" s="1"/>
      <c r="U918" s="1"/>
    </row>
    <row r="919" s="7" customFormat="true" ht="12.75" hidden="false" customHeight="false" outlineLevel="0" collapsed="false">
      <c r="A919" s="1"/>
      <c r="B919" s="2"/>
      <c r="C919" s="2"/>
      <c r="D919" s="2"/>
      <c r="E919" s="3"/>
      <c r="F919" s="1"/>
      <c r="G919" s="1"/>
      <c r="H919" s="1"/>
      <c r="I919" s="1"/>
      <c r="J919" s="4"/>
      <c r="K919" s="5"/>
      <c r="L919" s="5"/>
      <c r="M919" s="1"/>
      <c r="N919" s="4"/>
      <c r="O919" s="1"/>
      <c r="P919" s="1"/>
      <c r="Q919" s="1"/>
      <c r="R919" s="2"/>
      <c r="S919" s="5"/>
      <c r="T919" s="1"/>
      <c r="U919" s="1"/>
    </row>
    <row r="920" s="7" customFormat="true" ht="12.75" hidden="false" customHeight="false" outlineLevel="0" collapsed="false">
      <c r="A920" s="1"/>
      <c r="B920" s="2"/>
      <c r="C920" s="2"/>
      <c r="D920" s="2"/>
      <c r="E920" s="3"/>
      <c r="F920" s="1"/>
      <c r="G920" s="1"/>
      <c r="H920" s="1"/>
      <c r="I920" s="1"/>
      <c r="J920" s="4"/>
      <c r="K920" s="5"/>
      <c r="L920" s="5"/>
      <c r="M920" s="1"/>
      <c r="N920" s="4"/>
      <c r="O920" s="1"/>
      <c r="P920" s="1"/>
      <c r="Q920" s="1"/>
      <c r="R920" s="2"/>
      <c r="S920" s="5"/>
      <c r="T920" s="1"/>
      <c r="U920" s="1"/>
    </row>
    <row r="921" s="7" customFormat="true" ht="12.75" hidden="false" customHeight="false" outlineLevel="0" collapsed="false">
      <c r="A921" s="1"/>
      <c r="B921" s="2"/>
      <c r="C921" s="2"/>
      <c r="D921" s="2"/>
      <c r="E921" s="3"/>
      <c r="F921" s="1"/>
      <c r="G921" s="1"/>
      <c r="H921" s="1"/>
      <c r="I921" s="1"/>
      <c r="J921" s="4"/>
      <c r="K921" s="5"/>
      <c r="L921" s="5"/>
      <c r="M921" s="1"/>
      <c r="N921" s="4"/>
      <c r="O921" s="1"/>
      <c r="P921" s="1"/>
      <c r="Q921" s="1"/>
      <c r="R921" s="2"/>
      <c r="S921" s="5"/>
      <c r="T921" s="1"/>
      <c r="U921" s="1"/>
    </row>
    <row r="922" s="7" customFormat="true" ht="12.75" hidden="false" customHeight="false" outlineLevel="0" collapsed="false">
      <c r="A922" s="1"/>
      <c r="B922" s="2"/>
      <c r="C922" s="2"/>
      <c r="D922" s="2"/>
      <c r="E922" s="3"/>
      <c r="F922" s="1"/>
      <c r="G922" s="1"/>
      <c r="H922" s="1"/>
      <c r="I922" s="1"/>
      <c r="J922" s="4"/>
      <c r="K922" s="5"/>
      <c r="L922" s="5"/>
      <c r="M922" s="1"/>
      <c r="N922" s="4"/>
      <c r="O922" s="1"/>
      <c r="P922" s="1"/>
      <c r="Q922" s="1"/>
      <c r="R922" s="2"/>
      <c r="S922" s="5"/>
      <c r="T922" s="1"/>
      <c r="U922" s="1"/>
    </row>
    <row r="923" s="7" customFormat="true" ht="12.75" hidden="false" customHeight="false" outlineLevel="0" collapsed="false">
      <c r="A923" s="1"/>
      <c r="B923" s="2"/>
      <c r="C923" s="2"/>
      <c r="D923" s="2"/>
      <c r="E923" s="3"/>
      <c r="F923" s="1"/>
      <c r="G923" s="1"/>
      <c r="H923" s="1"/>
      <c r="I923" s="1"/>
      <c r="J923" s="4"/>
      <c r="K923" s="5"/>
      <c r="L923" s="5"/>
      <c r="M923" s="1"/>
      <c r="N923" s="4"/>
      <c r="O923" s="1"/>
      <c r="P923" s="1"/>
      <c r="Q923" s="1"/>
      <c r="R923" s="2"/>
      <c r="S923" s="5"/>
      <c r="T923" s="1"/>
      <c r="U923" s="1"/>
    </row>
    <row r="924" s="7" customFormat="true" ht="12.75" hidden="false" customHeight="false" outlineLevel="0" collapsed="false">
      <c r="A924" s="1"/>
      <c r="B924" s="2"/>
      <c r="C924" s="2"/>
      <c r="D924" s="2"/>
      <c r="E924" s="3"/>
      <c r="F924" s="1"/>
      <c r="G924" s="1"/>
      <c r="H924" s="1"/>
      <c r="I924" s="1"/>
      <c r="J924" s="4"/>
      <c r="K924" s="5"/>
      <c r="L924" s="5"/>
      <c r="M924" s="1"/>
      <c r="N924" s="4"/>
      <c r="O924" s="1"/>
      <c r="P924" s="1"/>
      <c r="Q924" s="1"/>
      <c r="R924" s="2"/>
      <c r="S924" s="5"/>
      <c r="T924" s="1"/>
      <c r="U924" s="1"/>
    </row>
    <row r="925" s="7" customFormat="true" ht="12.75" hidden="false" customHeight="false" outlineLevel="0" collapsed="false">
      <c r="A925" s="1"/>
      <c r="B925" s="2"/>
      <c r="C925" s="2"/>
      <c r="D925" s="2"/>
      <c r="E925" s="3"/>
      <c r="F925" s="1"/>
      <c r="G925" s="1"/>
      <c r="H925" s="1"/>
      <c r="I925" s="1"/>
      <c r="J925" s="4"/>
      <c r="K925" s="5"/>
      <c r="L925" s="5"/>
      <c r="M925" s="1"/>
      <c r="N925" s="4"/>
      <c r="O925" s="1"/>
      <c r="P925" s="1"/>
      <c r="Q925" s="1"/>
      <c r="R925" s="2"/>
      <c r="S925" s="5"/>
      <c r="T925" s="1"/>
      <c r="U925" s="1"/>
    </row>
    <row r="926" s="7" customFormat="true" ht="12.75" hidden="false" customHeight="false" outlineLevel="0" collapsed="false">
      <c r="A926" s="1"/>
      <c r="B926" s="2"/>
      <c r="C926" s="2"/>
      <c r="D926" s="2"/>
      <c r="E926" s="3"/>
      <c r="F926" s="1"/>
      <c r="G926" s="1"/>
      <c r="H926" s="1"/>
      <c r="I926" s="1"/>
      <c r="J926" s="4"/>
      <c r="K926" s="5"/>
      <c r="L926" s="5"/>
      <c r="M926" s="1"/>
      <c r="N926" s="4"/>
      <c r="O926" s="1"/>
      <c r="P926" s="1"/>
      <c r="Q926" s="1"/>
      <c r="R926" s="2"/>
      <c r="S926" s="5"/>
      <c r="T926" s="1"/>
      <c r="U926" s="1"/>
    </row>
    <row r="927" s="7" customFormat="true" ht="12.75" hidden="false" customHeight="false" outlineLevel="0" collapsed="false">
      <c r="A927" s="1"/>
      <c r="B927" s="2"/>
      <c r="C927" s="2"/>
      <c r="D927" s="2"/>
      <c r="E927" s="3"/>
      <c r="F927" s="1"/>
      <c r="G927" s="1"/>
      <c r="H927" s="1"/>
      <c r="I927" s="1"/>
      <c r="J927" s="4"/>
      <c r="K927" s="5"/>
      <c r="L927" s="5"/>
      <c r="M927" s="1"/>
      <c r="N927" s="4"/>
      <c r="O927" s="1"/>
      <c r="P927" s="1"/>
      <c r="Q927" s="1"/>
      <c r="R927" s="2"/>
      <c r="S927" s="5"/>
      <c r="T927" s="1"/>
      <c r="U927" s="1"/>
    </row>
    <row r="928" s="7" customFormat="true" ht="12.75" hidden="false" customHeight="false" outlineLevel="0" collapsed="false">
      <c r="A928" s="1"/>
      <c r="B928" s="2"/>
      <c r="C928" s="2"/>
      <c r="D928" s="2"/>
      <c r="E928" s="3"/>
      <c r="F928" s="1"/>
      <c r="G928" s="1"/>
      <c r="H928" s="1"/>
      <c r="I928" s="1"/>
      <c r="J928" s="4"/>
      <c r="K928" s="5"/>
      <c r="L928" s="5"/>
      <c r="M928" s="1"/>
      <c r="N928" s="4"/>
      <c r="O928" s="1"/>
      <c r="P928" s="1"/>
      <c r="Q928" s="1"/>
      <c r="R928" s="2"/>
      <c r="S928" s="5"/>
      <c r="T928" s="1"/>
      <c r="U928" s="1"/>
    </row>
    <row r="929" s="7" customFormat="true" ht="12.75" hidden="false" customHeight="false" outlineLevel="0" collapsed="false">
      <c r="A929" s="1"/>
      <c r="B929" s="2"/>
      <c r="C929" s="2"/>
      <c r="D929" s="2"/>
      <c r="E929" s="3"/>
      <c r="F929" s="1"/>
      <c r="G929" s="1"/>
      <c r="H929" s="1"/>
      <c r="I929" s="1"/>
      <c r="J929" s="4"/>
      <c r="K929" s="5"/>
      <c r="L929" s="5"/>
      <c r="M929" s="1"/>
      <c r="N929" s="4"/>
      <c r="O929" s="1"/>
      <c r="P929" s="1"/>
      <c r="Q929" s="1"/>
      <c r="R929" s="2"/>
      <c r="S929" s="5"/>
      <c r="T929" s="1"/>
      <c r="U929" s="1"/>
    </row>
    <row r="930" s="7" customFormat="true" ht="12.75" hidden="false" customHeight="false" outlineLevel="0" collapsed="false">
      <c r="A930" s="1"/>
      <c r="B930" s="2"/>
      <c r="C930" s="2"/>
      <c r="D930" s="2"/>
      <c r="E930" s="3"/>
      <c r="F930" s="1"/>
      <c r="G930" s="1"/>
      <c r="H930" s="1"/>
      <c r="I930" s="1"/>
      <c r="J930" s="4"/>
      <c r="K930" s="5"/>
      <c r="L930" s="5"/>
      <c r="M930" s="1"/>
      <c r="N930" s="4"/>
      <c r="O930" s="1"/>
      <c r="P930" s="1"/>
      <c r="Q930" s="1"/>
      <c r="R930" s="2"/>
      <c r="S930" s="5"/>
      <c r="T930" s="1"/>
      <c r="U930" s="1"/>
    </row>
    <row r="931" s="7" customFormat="true" ht="12.75" hidden="false" customHeight="false" outlineLevel="0" collapsed="false">
      <c r="A931" s="1"/>
      <c r="B931" s="2"/>
      <c r="C931" s="2"/>
      <c r="D931" s="2"/>
      <c r="E931" s="3"/>
      <c r="F931" s="1"/>
      <c r="G931" s="1"/>
      <c r="H931" s="1"/>
      <c r="I931" s="1"/>
      <c r="J931" s="4"/>
      <c r="K931" s="5"/>
      <c r="L931" s="5"/>
      <c r="M931" s="1"/>
      <c r="N931" s="4"/>
      <c r="O931" s="1"/>
      <c r="P931" s="1"/>
      <c r="Q931" s="1"/>
      <c r="R931" s="2"/>
      <c r="S931" s="5"/>
      <c r="T931" s="1"/>
      <c r="U931" s="1"/>
    </row>
    <row r="932" s="7" customFormat="true" ht="12.75" hidden="false" customHeight="false" outlineLevel="0" collapsed="false">
      <c r="A932" s="1"/>
      <c r="B932" s="2"/>
      <c r="C932" s="2"/>
      <c r="D932" s="2"/>
      <c r="E932" s="3"/>
      <c r="F932" s="1"/>
      <c r="G932" s="1"/>
      <c r="H932" s="1"/>
      <c r="I932" s="1"/>
      <c r="J932" s="4"/>
      <c r="K932" s="5"/>
      <c r="L932" s="5"/>
      <c r="M932" s="1"/>
      <c r="N932" s="4"/>
      <c r="O932" s="1"/>
      <c r="P932" s="1"/>
      <c r="Q932" s="1"/>
      <c r="R932" s="2"/>
      <c r="S932" s="5"/>
      <c r="T932" s="1"/>
      <c r="U932" s="1"/>
    </row>
    <row r="933" s="7" customFormat="true" ht="12.75" hidden="false" customHeight="false" outlineLevel="0" collapsed="false">
      <c r="A933" s="1"/>
      <c r="B933" s="2"/>
      <c r="C933" s="2"/>
      <c r="D933" s="2"/>
      <c r="E933" s="3"/>
      <c r="F933" s="1"/>
      <c r="G933" s="1"/>
      <c r="H933" s="1"/>
      <c r="I933" s="1"/>
      <c r="J933" s="4"/>
      <c r="K933" s="5"/>
      <c r="L933" s="5"/>
      <c r="M933" s="1"/>
      <c r="N933" s="4"/>
      <c r="O933" s="1"/>
      <c r="P933" s="1"/>
      <c r="Q933" s="1"/>
      <c r="R933" s="2"/>
      <c r="S933" s="5"/>
      <c r="T933" s="1"/>
      <c r="U933" s="1"/>
    </row>
    <row r="934" s="7" customFormat="true" ht="12.75" hidden="false" customHeight="false" outlineLevel="0" collapsed="false">
      <c r="A934" s="1"/>
      <c r="B934" s="2"/>
      <c r="C934" s="2"/>
      <c r="D934" s="2"/>
      <c r="E934" s="3"/>
      <c r="F934" s="1"/>
      <c r="G934" s="1"/>
      <c r="H934" s="1"/>
      <c r="I934" s="1"/>
      <c r="J934" s="4"/>
      <c r="K934" s="5"/>
      <c r="L934" s="5"/>
      <c r="M934" s="1"/>
      <c r="N934" s="4"/>
      <c r="O934" s="1"/>
      <c r="P934" s="1"/>
      <c r="Q934" s="1"/>
      <c r="R934" s="2"/>
      <c r="S934" s="5"/>
      <c r="T934" s="1"/>
      <c r="U934" s="1"/>
    </row>
    <row r="935" s="7" customFormat="true" ht="12.75" hidden="false" customHeight="false" outlineLevel="0" collapsed="false">
      <c r="A935" s="1"/>
      <c r="B935" s="2"/>
      <c r="C935" s="2"/>
      <c r="D935" s="2"/>
      <c r="E935" s="3"/>
      <c r="F935" s="1"/>
      <c r="G935" s="1"/>
      <c r="H935" s="1"/>
      <c r="I935" s="1"/>
      <c r="J935" s="4"/>
      <c r="K935" s="5"/>
      <c r="L935" s="5"/>
      <c r="M935" s="1"/>
      <c r="N935" s="4"/>
      <c r="O935" s="1"/>
      <c r="P935" s="1"/>
      <c r="Q935" s="1"/>
      <c r="R935" s="2"/>
      <c r="S935" s="5"/>
      <c r="T935" s="1"/>
      <c r="U935" s="1"/>
    </row>
    <row r="936" s="7" customFormat="true" ht="12.75" hidden="false" customHeight="false" outlineLevel="0" collapsed="false">
      <c r="A936" s="1"/>
      <c r="B936" s="2"/>
      <c r="C936" s="2"/>
      <c r="D936" s="2"/>
      <c r="E936" s="3"/>
      <c r="F936" s="1"/>
      <c r="G936" s="1"/>
      <c r="H936" s="1"/>
      <c r="I936" s="1"/>
      <c r="J936" s="4"/>
      <c r="K936" s="5"/>
      <c r="L936" s="5"/>
      <c r="M936" s="1"/>
      <c r="N936" s="4"/>
      <c r="O936" s="1"/>
      <c r="P936" s="1"/>
      <c r="Q936" s="1"/>
      <c r="R936" s="2"/>
      <c r="S936" s="5"/>
      <c r="T936" s="1"/>
      <c r="U936" s="1"/>
    </row>
    <row r="937" s="7" customFormat="true" ht="12.75" hidden="false" customHeight="false" outlineLevel="0" collapsed="false">
      <c r="A937" s="1"/>
      <c r="B937" s="2"/>
      <c r="C937" s="2"/>
      <c r="D937" s="2"/>
      <c r="E937" s="3"/>
      <c r="F937" s="1"/>
      <c r="G937" s="1"/>
      <c r="H937" s="1"/>
      <c r="I937" s="1"/>
      <c r="J937" s="4"/>
      <c r="K937" s="5"/>
      <c r="L937" s="5"/>
      <c r="M937" s="1"/>
      <c r="N937" s="4"/>
      <c r="O937" s="1"/>
      <c r="P937" s="1"/>
      <c r="Q937" s="1"/>
      <c r="R937" s="2"/>
      <c r="S937" s="5"/>
      <c r="T937" s="1"/>
      <c r="U937" s="1"/>
    </row>
    <row r="938" s="7" customFormat="true" ht="12.75" hidden="false" customHeight="false" outlineLevel="0" collapsed="false">
      <c r="A938" s="1"/>
      <c r="B938" s="2"/>
      <c r="C938" s="2"/>
      <c r="D938" s="2"/>
      <c r="E938" s="3"/>
      <c r="F938" s="1"/>
      <c r="G938" s="1"/>
      <c r="H938" s="1"/>
      <c r="I938" s="1"/>
      <c r="J938" s="4"/>
      <c r="K938" s="5"/>
      <c r="L938" s="5"/>
      <c r="M938" s="1"/>
      <c r="N938" s="4"/>
      <c r="O938" s="1"/>
      <c r="P938" s="1"/>
      <c r="Q938" s="1"/>
      <c r="R938" s="2"/>
      <c r="S938" s="5"/>
      <c r="T938" s="1"/>
      <c r="U938" s="1"/>
    </row>
    <row r="939" s="7" customFormat="true" ht="12.75" hidden="false" customHeight="false" outlineLevel="0" collapsed="false">
      <c r="A939" s="1"/>
      <c r="B939" s="2"/>
      <c r="C939" s="2"/>
      <c r="D939" s="2"/>
      <c r="E939" s="3"/>
      <c r="F939" s="1"/>
      <c r="G939" s="1"/>
      <c r="H939" s="1"/>
      <c r="I939" s="1"/>
      <c r="J939" s="4"/>
      <c r="K939" s="5"/>
      <c r="L939" s="5"/>
      <c r="M939" s="1"/>
      <c r="N939" s="4"/>
      <c r="O939" s="1"/>
      <c r="P939" s="1"/>
      <c r="Q939" s="1"/>
      <c r="R939" s="2"/>
      <c r="S939" s="5"/>
      <c r="T939" s="1"/>
      <c r="U939" s="1"/>
    </row>
    <row r="940" s="7" customFormat="true" ht="12.75" hidden="false" customHeight="false" outlineLevel="0" collapsed="false">
      <c r="A940" s="1"/>
      <c r="B940" s="2"/>
      <c r="C940" s="2"/>
      <c r="D940" s="2"/>
      <c r="E940" s="3"/>
      <c r="F940" s="1"/>
      <c r="G940" s="1"/>
      <c r="H940" s="1"/>
      <c r="I940" s="1"/>
      <c r="J940" s="4"/>
      <c r="K940" s="5"/>
      <c r="L940" s="5"/>
      <c r="M940" s="1"/>
      <c r="N940" s="4"/>
      <c r="O940" s="1"/>
      <c r="P940" s="1"/>
      <c r="Q940" s="1"/>
      <c r="R940" s="2"/>
      <c r="S940" s="5"/>
      <c r="T940" s="1"/>
      <c r="U940" s="1"/>
    </row>
    <row r="941" s="7" customFormat="true" ht="12.75" hidden="false" customHeight="false" outlineLevel="0" collapsed="false">
      <c r="A941" s="1"/>
      <c r="B941" s="2"/>
      <c r="C941" s="2"/>
      <c r="D941" s="2"/>
      <c r="E941" s="3"/>
      <c r="F941" s="1"/>
      <c r="G941" s="1"/>
      <c r="H941" s="1"/>
      <c r="I941" s="1"/>
      <c r="J941" s="4"/>
      <c r="K941" s="5"/>
      <c r="L941" s="5"/>
      <c r="M941" s="1"/>
      <c r="N941" s="4"/>
      <c r="O941" s="1"/>
      <c r="P941" s="1"/>
      <c r="Q941" s="1"/>
      <c r="R941" s="2"/>
      <c r="S941" s="5"/>
      <c r="T941" s="1"/>
      <c r="U941" s="1"/>
    </row>
    <row r="942" s="7" customFormat="true" ht="12.75" hidden="false" customHeight="false" outlineLevel="0" collapsed="false">
      <c r="A942" s="1"/>
      <c r="B942" s="2"/>
      <c r="C942" s="2"/>
      <c r="D942" s="2"/>
      <c r="E942" s="3"/>
      <c r="F942" s="1"/>
      <c r="G942" s="1"/>
      <c r="H942" s="1"/>
      <c r="I942" s="1"/>
      <c r="J942" s="4"/>
      <c r="K942" s="5"/>
      <c r="L942" s="5"/>
      <c r="M942" s="1"/>
      <c r="N942" s="4"/>
      <c r="O942" s="1"/>
      <c r="P942" s="1"/>
      <c r="Q942" s="1"/>
      <c r="R942" s="2"/>
      <c r="S942" s="5"/>
      <c r="T942" s="1"/>
      <c r="U942" s="1"/>
    </row>
    <row r="943" s="7" customFormat="true" ht="12.75" hidden="false" customHeight="false" outlineLevel="0" collapsed="false">
      <c r="A943" s="1"/>
      <c r="B943" s="2"/>
      <c r="C943" s="2"/>
      <c r="D943" s="2"/>
      <c r="E943" s="3"/>
      <c r="F943" s="1"/>
      <c r="G943" s="1"/>
      <c r="H943" s="1"/>
      <c r="I943" s="1"/>
      <c r="J943" s="4"/>
      <c r="K943" s="5"/>
      <c r="L943" s="5"/>
      <c r="M943" s="1"/>
      <c r="N943" s="4"/>
      <c r="O943" s="1"/>
      <c r="P943" s="1"/>
      <c r="Q943" s="1"/>
      <c r="R943" s="2"/>
      <c r="S943" s="5"/>
      <c r="T943" s="1"/>
      <c r="U943" s="1"/>
    </row>
    <row r="944" s="7" customFormat="true" ht="12.75" hidden="false" customHeight="false" outlineLevel="0" collapsed="false">
      <c r="A944" s="1"/>
      <c r="B944" s="2"/>
      <c r="C944" s="2"/>
      <c r="D944" s="2"/>
      <c r="E944" s="3"/>
      <c r="F944" s="1"/>
      <c r="G944" s="1"/>
      <c r="H944" s="1"/>
      <c r="I944" s="1"/>
      <c r="J944" s="4"/>
      <c r="K944" s="5"/>
      <c r="L944" s="5"/>
      <c r="M944" s="1"/>
      <c r="N944" s="4"/>
      <c r="O944" s="1"/>
      <c r="P944" s="1"/>
      <c r="Q944" s="1"/>
      <c r="R944" s="2"/>
      <c r="S944" s="5"/>
      <c r="T944" s="1"/>
      <c r="U944" s="1"/>
    </row>
    <row r="945" s="7" customFormat="true" ht="12.75" hidden="false" customHeight="false" outlineLevel="0" collapsed="false">
      <c r="A945" s="1"/>
      <c r="B945" s="2"/>
      <c r="C945" s="2"/>
      <c r="D945" s="2"/>
      <c r="E945" s="3"/>
      <c r="F945" s="1"/>
      <c r="G945" s="1"/>
      <c r="H945" s="1"/>
      <c r="I945" s="1"/>
      <c r="J945" s="4"/>
      <c r="K945" s="5"/>
      <c r="L945" s="5"/>
      <c r="M945" s="1"/>
      <c r="N945" s="4"/>
      <c r="O945" s="1"/>
      <c r="P945" s="1"/>
      <c r="Q945" s="1"/>
      <c r="R945" s="2"/>
      <c r="S945" s="5"/>
      <c r="T945" s="1"/>
      <c r="U945" s="1"/>
    </row>
    <row r="946" s="7" customFormat="true" ht="12.75" hidden="false" customHeight="false" outlineLevel="0" collapsed="false">
      <c r="A946" s="1"/>
      <c r="B946" s="2"/>
      <c r="C946" s="2"/>
      <c r="D946" s="2"/>
      <c r="E946" s="3"/>
      <c r="F946" s="1"/>
      <c r="G946" s="1"/>
      <c r="H946" s="1"/>
      <c r="I946" s="1"/>
      <c r="J946" s="4"/>
      <c r="K946" s="5"/>
      <c r="L946" s="5"/>
      <c r="M946" s="1"/>
      <c r="N946" s="4"/>
      <c r="O946" s="1"/>
      <c r="P946" s="1"/>
      <c r="Q946" s="1"/>
      <c r="R946" s="2"/>
      <c r="S946" s="5"/>
      <c r="T946" s="1"/>
      <c r="U946" s="1"/>
    </row>
    <row r="947" s="7" customFormat="true" ht="12.75" hidden="false" customHeight="false" outlineLevel="0" collapsed="false">
      <c r="A947" s="1"/>
      <c r="B947" s="2"/>
      <c r="C947" s="2"/>
      <c r="D947" s="2"/>
      <c r="E947" s="3"/>
      <c r="F947" s="1"/>
      <c r="G947" s="1"/>
      <c r="H947" s="1"/>
      <c r="I947" s="1"/>
      <c r="J947" s="4"/>
      <c r="K947" s="5"/>
      <c r="L947" s="5"/>
      <c r="M947" s="1"/>
      <c r="N947" s="4"/>
      <c r="O947" s="1"/>
      <c r="P947" s="1"/>
      <c r="Q947" s="1"/>
      <c r="R947" s="2"/>
      <c r="S947" s="5"/>
      <c r="T947" s="1"/>
      <c r="U947" s="1"/>
    </row>
    <row r="948" s="7" customFormat="true" ht="12.75" hidden="false" customHeight="false" outlineLevel="0" collapsed="false">
      <c r="A948" s="1"/>
      <c r="B948" s="2"/>
      <c r="C948" s="2"/>
      <c r="D948" s="2"/>
      <c r="E948" s="3"/>
      <c r="F948" s="1"/>
      <c r="G948" s="1"/>
      <c r="H948" s="1"/>
      <c r="I948" s="1"/>
      <c r="J948" s="4"/>
      <c r="K948" s="5"/>
      <c r="L948" s="5"/>
      <c r="M948" s="1"/>
      <c r="N948" s="4"/>
      <c r="O948" s="1"/>
      <c r="P948" s="1"/>
      <c r="Q948" s="1"/>
      <c r="R948" s="2"/>
      <c r="S948" s="5"/>
      <c r="T948" s="1"/>
      <c r="U948" s="1"/>
    </row>
    <row r="949" s="7" customFormat="true" ht="12.75" hidden="false" customHeight="false" outlineLevel="0" collapsed="false">
      <c r="A949" s="1"/>
      <c r="B949" s="2"/>
      <c r="C949" s="2"/>
      <c r="D949" s="2"/>
      <c r="E949" s="3"/>
      <c r="F949" s="1"/>
      <c r="G949" s="1"/>
      <c r="H949" s="1"/>
      <c r="I949" s="1"/>
      <c r="J949" s="4"/>
      <c r="K949" s="5"/>
      <c r="L949" s="5"/>
      <c r="M949" s="1"/>
      <c r="N949" s="4"/>
      <c r="O949" s="1"/>
      <c r="P949" s="1"/>
      <c r="Q949" s="1"/>
      <c r="R949" s="2"/>
      <c r="S949" s="5"/>
      <c r="T949" s="1"/>
      <c r="U949" s="1"/>
    </row>
    <row r="950" s="7" customFormat="true" ht="12.75" hidden="false" customHeight="false" outlineLevel="0" collapsed="false">
      <c r="A950" s="1"/>
      <c r="B950" s="2"/>
      <c r="C950" s="2"/>
      <c r="D950" s="2"/>
      <c r="E950" s="3"/>
      <c r="F950" s="1"/>
      <c r="G950" s="1"/>
      <c r="H950" s="1"/>
      <c r="I950" s="1"/>
      <c r="J950" s="4"/>
      <c r="K950" s="5"/>
      <c r="L950" s="5"/>
      <c r="M950" s="1"/>
      <c r="N950" s="4"/>
      <c r="O950" s="1"/>
      <c r="P950" s="1"/>
      <c r="Q950" s="1"/>
      <c r="R950" s="2"/>
      <c r="S950" s="5"/>
      <c r="T950" s="1"/>
      <c r="U950" s="1"/>
    </row>
    <row r="951" s="7" customFormat="true" ht="12.75" hidden="false" customHeight="false" outlineLevel="0" collapsed="false">
      <c r="A951" s="1"/>
      <c r="B951" s="2"/>
      <c r="C951" s="2"/>
      <c r="D951" s="2"/>
      <c r="E951" s="3"/>
      <c r="F951" s="1"/>
      <c r="G951" s="1"/>
      <c r="H951" s="1"/>
      <c r="I951" s="1"/>
      <c r="J951" s="4"/>
      <c r="K951" s="5"/>
      <c r="L951" s="5"/>
      <c r="M951" s="1"/>
      <c r="N951" s="4"/>
      <c r="O951" s="1"/>
      <c r="P951" s="1"/>
      <c r="Q951" s="1"/>
      <c r="R951" s="2"/>
      <c r="S951" s="5"/>
      <c r="T951" s="1"/>
      <c r="U951" s="1"/>
    </row>
    <row r="952" s="7" customFormat="true" ht="12.75" hidden="false" customHeight="false" outlineLevel="0" collapsed="false">
      <c r="A952" s="1"/>
      <c r="B952" s="2"/>
      <c r="C952" s="2"/>
      <c r="D952" s="2"/>
      <c r="E952" s="3"/>
      <c r="F952" s="1"/>
      <c r="G952" s="1"/>
      <c r="H952" s="1"/>
      <c r="I952" s="1"/>
      <c r="J952" s="4"/>
      <c r="K952" s="5"/>
      <c r="L952" s="5"/>
      <c r="M952" s="1"/>
      <c r="N952" s="4"/>
      <c r="O952" s="1"/>
      <c r="P952" s="1"/>
      <c r="Q952" s="1"/>
      <c r="R952" s="2"/>
      <c r="S952" s="5"/>
      <c r="T952" s="1"/>
      <c r="U952" s="1"/>
    </row>
    <row r="953" s="7" customFormat="true" ht="12.75" hidden="false" customHeight="false" outlineLevel="0" collapsed="false">
      <c r="A953" s="1"/>
      <c r="B953" s="2"/>
      <c r="C953" s="2"/>
      <c r="D953" s="2"/>
      <c r="E953" s="3"/>
      <c r="F953" s="1"/>
      <c r="G953" s="1"/>
      <c r="H953" s="1"/>
      <c r="I953" s="1"/>
      <c r="J953" s="4"/>
      <c r="K953" s="5"/>
      <c r="L953" s="5"/>
      <c r="M953" s="1"/>
      <c r="N953" s="4"/>
      <c r="O953" s="1"/>
      <c r="P953" s="1"/>
      <c r="Q953" s="1"/>
      <c r="R953" s="2"/>
      <c r="S953" s="5"/>
      <c r="T953" s="1"/>
      <c r="U953" s="1"/>
    </row>
    <row r="954" s="7" customFormat="true" ht="12.75" hidden="false" customHeight="false" outlineLevel="0" collapsed="false">
      <c r="A954" s="1"/>
      <c r="B954" s="2"/>
      <c r="C954" s="2"/>
      <c r="D954" s="2"/>
      <c r="E954" s="3"/>
      <c r="F954" s="1"/>
      <c r="G954" s="1"/>
      <c r="H954" s="1"/>
      <c r="I954" s="1"/>
      <c r="J954" s="4"/>
      <c r="K954" s="5"/>
      <c r="L954" s="5"/>
      <c r="M954" s="1"/>
      <c r="N954" s="4"/>
      <c r="O954" s="1"/>
      <c r="P954" s="1"/>
      <c r="Q954" s="1"/>
      <c r="R954" s="2"/>
      <c r="S954" s="5"/>
      <c r="T954" s="1"/>
      <c r="U954" s="1"/>
    </row>
    <row r="955" s="7" customFormat="true" ht="12.75" hidden="false" customHeight="false" outlineLevel="0" collapsed="false">
      <c r="A955" s="1"/>
      <c r="B955" s="2"/>
      <c r="C955" s="2"/>
      <c r="D955" s="2"/>
      <c r="E955" s="3"/>
      <c r="F955" s="1"/>
      <c r="G955" s="1"/>
      <c r="H955" s="1"/>
      <c r="I955" s="1"/>
      <c r="J955" s="4"/>
      <c r="K955" s="5"/>
      <c r="L955" s="5"/>
      <c r="M955" s="1"/>
      <c r="N955" s="4"/>
      <c r="O955" s="1"/>
      <c r="P955" s="1"/>
      <c r="Q955" s="1"/>
      <c r="R955" s="2"/>
      <c r="S955" s="5"/>
      <c r="T955" s="1"/>
      <c r="U955" s="1"/>
    </row>
    <row r="956" s="7" customFormat="true" ht="12.75" hidden="false" customHeight="false" outlineLevel="0" collapsed="false">
      <c r="A956" s="1"/>
      <c r="B956" s="2"/>
      <c r="C956" s="2"/>
      <c r="D956" s="2"/>
      <c r="E956" s="3"/>
      <c r="F956" s="1"/>
      <c r="G956" s="1"/>
      <c r="H956" s="1"/>
      <c r="I956" s="1"/>
      <c r="J956" s="4"/>
      <c r="K956" s="5"/>
      <c r="L956" s="5"/>
      <c r="M956" s="1"/>
      <c r="N956" s="4"/>
      <c r="O956" s="1"/>
      <c r="P956" s="1"/>
      <c r="Q956" s="1"/>
      <c r="R956" s="2"/>
      <c r="S956" s="5"/>
      <c r="T956" s="1"/>
      <c r="U956" s="1"/>
    </row>
    <row r="957" s="7" customFormat="true" ht="12.75" hidden="false" customHeight="false" outlineLevel="0" collapsed="false">
      <c r="A957" s="1"/>
      <c r="B957" s="2"/>
      <c r="C957" s="2"/>
      <c r="D957" s="2"/>
      <c r="E957" s="3"/>
      <c r="F957" s="1"/>
      <c r="G957" s="1"/>
      <c r="H957" s="1"/>
      <c r="I957" s="1"/>
      <c r="J957" s="4"/>
      <c r="K957" s="5"/>
      <c r="L957" s="5"/>
      <c r="M957" s="1"/>
      <c r="N957" s="4"/>
      <c r="O957" s="1"/>
      <c r="P957" s="1"/>
      <c r="Q957" s="1"/>
      <c r="R957" s="2"/>
      <c r="S957" s="5"/>
      <c r="T957" s="1"/>
      <c r="U957" s="1"/>
    </row>
    <row r="958" s="7" customFormat="true" ht="12.75" hidden="false" customHeight="false" outlineLevel="0" collapsed="false">
      <c r="A958" s="1"/>
      <c r="B958" s="2"/>
      <c r="C958" s="2"/>
      <c r="D958" s="2"/>
      <c r="E958" s="3"/>
      <c r="F958" s="1"/>
      <c r="G958" s="1"/>
      <c r="H958" s="1"/>
      <c r="I958" s="1"/>
      <c r="J958" s="4"/>
      <c r="K958" s="5"/>
      <c r="L958" s="5"/>
      <c r="M958" s="1"/>
      <c r="N958" s="4"/>
      <c r="O958" s="1"/>
      <c r="P958" s="1"/>
      <c r="Q958" s="1"/>
      <c r="R958" s="2"/>
      <c r="S958" s="5"/>
      <c r="T958" s="1"/>
      <c r="U958" s="1"/>
    </row>
    <row r="959" s="7" customFormat="true" ht="12.75" hidden="false" customHeight="false" outlineLevel="0" collapsed="false">
      <c r="A959" s="1"/>
      <c r="B959" s="2"/>
      <c r="C959" s="2"/>
      <c r="D959" s="2"/>
      <c r="E959" s="3"/>
      <c r="F959" s="1"/>
      <c r="G959" s="1"/>
      <c r="H959" s="1"/>
      <c r="I959" s="1"/>
      <c r="J959" s="4"/>
      <c r="K959" s="5"/>
      <c r="L959" s="5"/>
      <c r="M959" s="1"/>
      <c r="N959" s="4"/>
      <c r="O959" s="1"/>
      <c r="P959" s="1"/>
      <c r="Q959" s="1"/>
      <c r="R959" s="2"/>
      <c r="S959" s="5"/>
      <c r="T959" s="1"/>
      <c r="U959" s="1"/>
    </row>
    <row r="960" s="7" customFormat="true" ht="12.75" hidden="false" customHeight="false" outlineLevel="0" collapsed="false">
      <c r="A960" s="1"/>
      <c r="B960" s="2"/>
      <c r="C960" s="2"/>
      <c r="D960" s="2"/>
      <c r="E960" s="3"/>
      <c r="F960" s="1"/>
      <c r="G960" s="1"/>
      <c r="H960" s="1"/>
      <c r="I960" s="1"/>
      <c r="J960" s="4"/>
      <c r="K960" s="5"/>
      <c r="L960" s="5"/>
      <c r="M960" s="1"/>
      <c r="N960" s="4"/>
      <c r="O960" s="1"/>
      <c r="P960" s="1"/>
      <c r="Q960" s="1"/>
      <c r="R960" s="2"/>
      <c r="S960" s="5"/>
      <c r="T960" s="1"/>
      <c r="U960" s="1"/>
    </row>
    <row r="961" s="7" customFormat="true" ht="12.75" hidden="false" customHeight="false" outlineLevel="0" collapsed="false">
      <c r="A961" s="1"/>
      <c r="B961" s="2"/>
      <c r="C961" s="2"/>
      <c r="D961" s="2"/>
      <c r="E961" s="3"/>
      <c r="F961" s="1"/>
      <c r="G961" s="1"/>
      <c r="H961" s="1"/>
      <c r="I961" s="1"/>
      <c r="J961" s="4"/>
      <c r="K961" s="5"/>
      <c r="L961" s="5"/>
      <c r="M961" s="1"/>
      <c r="N961" s="4"/>
      <c r="O961" s="1"/>
      <c r="P961" s="1"/>
      <c r="Q961" s="1"/>
      <c r="R961" s="2"/>
      <c r="S961" s="5"/>
      <c r="T961" s="1"/>
      <c r="U961" s="1"/>
    </row>
    <row r="962" s="7" customFormat="true" ht="12.75" hidden="false" customHeight="false" outlineLevel="0" collapsed="false">
      <c r="A962" s="1"/>
      <c r="B962" s="2"/>
      <c r="C962" s="2"/>
      <c r="D962" s="2"/>
      <c r="E962" s="3"/>
      <c r="F962" s="1"/>
      <c r="G962" s="1"/>
      <c r="H962" s="1"/>
      <c r="I962" s="1"/>
      <c r="J962" s="4"/>
      <c r="K962" s="5"/>
      <c r="L962" s="5"/>
      <c r="M962" s="1"/>
      <c r="N962" s="4"/>
      <c r="O962" s="1"/>
      <c r="P962" s="1"/>
      <c r="Q962" s="1"/>
      <c r="R962" s="2"/>
      <c r="S962" s="5"/>
      <c r="T962" s="1"/>
      <c r="U962" s="1"/>
    </row>
    <row r="963" s="7" customFormat="true" ht="12.75" hidden="false" customHeight="false" outlineLevel="0" collapsed="false">
      <c r="A963" s="1"/>
      <c r="B963" s="2"/>
      <c r="C963" s="2"/>
      <c r="D963" s="2"/>
      <c r="E963" s="3"/>
      <c r="F963" s="1"/>
      <c r="G963" s="1"/>
      <c r="H963" s="1"/>
      <c r="I963" s="1"/>
      <c r="J963" s="4"/>
      <c r="K963" s="5"/>
      <c r="L963" s="5"/>
      <c r="M963" s="1"/>
      <c r="N963" s="4"/>
      <c r="O963" s="1"/>
      <c r="P963" s="1"/>
      <c r="Q963" s="1"/>
      <c r="R963" s="2"/>
      <c r="S963" s="5"/>
      <c r="T963" s="1"/>
      <c r="U963" s="1"/>
    </row>
    <row r="964" s="7" customFormat="true" ht="12.75" hidden="false" customHeight="false" outlineLevel="0" collapsed="false">
      <c r="A964" s="1"/>
      <c r="B964" s="2"/>
      <c r="C964" s="2"/>
      <c r="D964" s="2"/>
      <c r="E964" s="3"/>
      <c r="F964" s="1"/>
      <c r="G964" s="1"/>
      <c r="H964" s="1"/>
      <c r="I964" s="1"/>
      <c r="J964" s="4"/>
      <c r="K964" s="5"/>
      <c r="L964" s="5"/>
      <c r="M964" s="1"/>
      <c r="N964" s="4"/>
      <c r="O964" s="1"/>
      <c r="P964" s="1"/>
      <c r="Q964" s="1"/>
      <c r="R964" s="2"/>
      <c r="S964" s="5"/>
      <c r="T964" s="1"/>
      <c r="U964" s="1"/>
    </row>
    <row r="965" s="7" customFormat="true" ht="12.75" hidden="false" customHeight="false" outlineLevel="0" collapsed="false">
      <c r="A965" s="1"/>
      <c r="B965" s="2"/>
      <c r="C965" s="2"/>
      <c r="D965" s="2"/>
      <c r="E965" s="3"/>
      <c r="F965" s="1"/>
      <c r="G965" s="1"/>
      <c r="H965" s="1"/>
      <c r="I965" s="1"/>
      <c r="J965" s="4"/>
      <c r="K965" s="5"/>
      <c r="L965" s="5"/>
      <c r="M965" s="1"/>
      <c r="N965" s="4"/>
      <c r="O965" s="1"/>
      <c r="P965" s="1"/>
      <c r="Q965" s="1"/>
      <c r="R965" s="2"/>
      <c r="S965" s="5"/>
      <c r="T965" s="1"/>
      <c r="U965" s="1"/>
    </row>
    <row r="966" s="7" customFormat="true" ht="12.75" hidden="false" customHeight="false" outlineLevel="0" collapsed="false">
      <c r="A966" s="1"/>
      <c r="B966" s="2"/>
      <c r="C966" s="2"/>
      <c r="D966" s="2"/>
      <c r="E966" s="3"/>
      <c r="F966" s="1"/>
      <c r="G966" s="1"/>
      <c r="H966" s="1"/>
      <c r="I966" s="1"/>
      <c r="J966" s="4"/>
      <c r="K966" s="5"/>
      <c r="L966" s="5"/>
      <c r="M966" s="1"/>
      <c r="N966" s="4"/>
      <c r="O966" s="1"/>
      <c r="P966" s="1"/>
      <c r="Q966" s="1"/>
      <c r="R966" s="2"/>
      <c r="S966" s="5"/>
      <c r="T966" s="1"/>
      <c r="U966" s="1"/>
    </row>
    <row r="967" s="7" customFormat="true" ht="12.75" hidden="false" customHeight="false" outlineLevel="0" collapsed="false">
      <c r="A967" s="1"/>
      <c r="B967" s="2"/>
      <c r="C967" s="2"/>
      <c r="D967" s="2"/>
      <c r="E967" s="3"/>
      <c r="F967" s="1"/>
      <c r="G967" s="1"/>
      <c r="H967" s="1"/>
      <c r="I967" s="1"/>
      <c r="J967" s="4"/>
      <c r="K967" s="5"/>
      <c r="L967" s="5"/>
      <c r="M967" s="1"/>
      <c r="N967" s="4"/>
      <c r="O967" s="1"/>
      <c r="P967" s="1"/>
      <c r="Q967" s="1"/>
      <c r="R967" s="2"/>
      <c r="S967" s="5"/>
      <c r="T967" s="1"/>
      <c r="U967" s="1"/>
    </row>
    <row r="968" s="7" customFormat="true" ht="12.75" hidden="false" customHeight="false" outlineLevel="0" collapsed="false">
      <c r="A968" s="1"/>
      <c r="B968" s="2"/>
      <c r="C968" s="2"/>
      <c r="D968" s="2"/>
      <c r="E968" s="3"/>
      <c r="F968" s="1"/>
      <c r="G968" s="1"/>
      <c r="H968" s="1"/>
      <c r="I968" s="1"/>
      <c r="J968" s="4"/>
      <c r="K968" s="5"/>
      <c r="L968" s="5"/>
      <c r="M968" s="1"/>
      <c r="N968" s="4"/>
      <c r="O968" s="1"/>
      <c r="P968" s="1"/>
      <c r="Q968" s="1"/>
      <c r="R968" s="2"/>
      <c r="S968" s="5"/>
      <c r="T968" s="1"/>
      <c r="U968" s="1"/>
    </row>
    <row r="969" s="7" customFormat="true" ht="12.75" hidden="false" customHeight="false" outlineLevel="0" collapsed="false">
      <c r="A969" s="1"/>
      <c r="B969" s="2"/>
      <c r="C969" s="2"/>
      <c r="D969" s="2"/>
      <c r="E969" s="3"/>
      <c r="F969" s="1"/>
      <c r="G969" s="1"/>
      <c r="H969" s="1"/>
      <c r="I969" s="1"/>
      <c r="J969" s="4"/>
      <c r="K969" s="5"/>
      <c r="L969" s="5"/>
      <c r="M969" s="1"/>
      <c r="N969" s="4"/>
      <c r="O969" s="1"/>
      <c r="P969" s="1"/>
      <c r="Q969" s="1"/>
      <c r="R969" s="2"/>
      <c r="S969" s="5"/>
      <c r="T969" s="1"/>
      <c r="U969" s="1"/>
    </row>
    <row r="970" s="7" customFormat="true" ht="12.75" hidden="false" customHeight="false" outlineLevel="0" collapsed="false">
      <c r="A970" s="1"/>
      <c r="B970" s="2"/>
      <c r="C970" s="2"/>
      <c r="D970" s="2"/>
      <c r="E970" s="3"/>
      <c r="F970" s="1"/>
      <c r="G970" s="1"/>
      <c r="H970" s="1"/>
      <c r="I970" s="1"/>
      <c r="J970" s="4"/>
      <c r="K970" s="5"/>
      <c r="L970" s="5"/>
      <c r="M970" s="1"/>
      <c r="N970" s="4"/>
      <c r="O970" s="1"/>
      <c r="P970" s="1"/>
      <c r="Q970" s="1"/>
      <c r="R970" s="2"/>
      <c r="S970" s="5"/>
      <c r="T970" s="1"/>
      <c r="U970" s="1"/>
    </row>
    <row r="971" s="7" customFormat="true" ht="12.75" hidden="false" customHeight="false" outlineLevel="0" collapsed="false">
      <c r="A971" s="1"/>
      <c r="B971" s="2"/>
      <c r="C971" s="2"/>
      <c r="D971" s="2"/>
      <c r="E971" s="3"/>
      <c r="F971" s="1"/>
      <c r="G971" s="1"/>
      <c r="H971" s="1"/>
      <c r="I971" s="1"/>
      <c r="J971" s="4"/>
      <c r="K971" s="5"/>
      <c r="L971" s="5"/>
      <c r="M971" s="1"/>
      <c r="N971" s="4"/>
      <c r="O971" s="1"/>
      <c r="P971" s="1"/>
      <c r="Q971" s="1"/>
      <c r="R971" s="2"/>
      <c r="S971" s="5"/>
      <c r="T971" s="1"/>
      <c r="U971" s="1"/>
    </row>
    <row r="972" s="7" customFormat="true" ht="12.75" hidden="false" customHeight="false" outlineLevel="0" collapsed="false">
      <c r="A972" s="1"/>
      <c r="B972" s="2"/>
      <c r="C972" s="2"/>
      <c r="D972" s="2"/>
      <c r="E972" s="3"/>
      <c r="F972" s="1"/>
      <c r="G972" s="1"/>
      <c r="H972" s="1"/>
      <c r="I972" s="1"/>
      <c r="J972" s="4"/>
      <c r="K972" s="5"/>
      <c r="L972" s="5"/>
      <c r="M972" s="1"/>
      <c r="N972" s="4"/>
      <c r="O972" s="1"/>
      <c r="P972" s="1"/>
      <c r="Q972" s="1"/>
      <c r="R972" s="2"/>
      <c r="S972" s="5"/>
      <c r="T972" s="1"/>
      <c r="U972" s="1"/>
    </row>
    <row r="973" s="7" customFormat="true" ht="12.75" hidden="false" customHeight="false" outlineLevel="0" collapsed="false">
      <c r="A973" s="1"/>
      <c r="B973" s="2"/>
      <c r="C973" s="2"/>
      <c r="D973" s="2"/>
      <c r="E973" s="3"/>
      <c r="F973" s="1"/>
      <c r="G973" s="1"/>
      <c r="H973" s="1"/>
      <c r="I973" s="1"/>
      <c r="J973" s="4"/>
      <c r="K973" s="5"/>
      <c r="L973" s="5"/>
      <c r="M973" s="1"/>
      <c r="N973" s="4"/>
      <c r="O973" s="1"/>
      <c r="P973" s="1"/>
      <c r="Q973" s="1"/>
      <c r="R973" s="2"/>
      <c r="S973" s="5"/>
      <c r="T973" s="1"/>
      <c r="U973" s="1"/>
    </row>
    <row r="974" s="7" customFormat="true" ht="12.75" hidden="false" customHeight="false" outlineLevel="0" collapsed="false">
      <c r="A974" s="1"/>
      <c r="B974" s="2"/>
      <c r="C974" s="2"/>
      <c r="D974" s="2"/>
      <c r="E974" s="3"/>
      <c r="F974" s="1"/>
      <c r="G974" s="1"/>
      <c r="H974" s="1"/>
      <c r="I974" s="1"/>
      <c r="J974" s="4"/>
      <c r="K974" s="5"/>
      <c r="L974" s="5"/>
      <c r="M974" s="1"/>
      <c r="N974" s="4"/>
      <c r="O974" s="1"/>
      <c r="P974" s="1"/>
      <c r="Q974" s="1"/>
      <c r="R974" s="2"/>
      <c r="S974" s="5"/>
      <c r="T974" s="1"/>
      <c r="U974" s="1"/>
    </row>
    <row r="975" s="7" customFormat="true" ht="12.75" hidden="false" customHeight="false" outlineLevel="0" collapsed="false">
      <c r="A975" s="1"/>
      <c r="B975" s="2"/>
      <c r="C975" s="2"/>
      <c r="D975" s="2"/>
      <c r="E975" s="3"/>
      <c r="F975" s="1"/>
      <c r="G975" s="1"/>
      <c r="H975" s="1"/>
      <c r="I975" s="1"/>
      <c r="J975" s="4"/>
      <c r="K975" s="5"/>
      <c r="L975" s="5"/>
      <c r="M975" s="1"/>
      <c r="N975" s="4"/>
      <c r="O975" s="1"/>
      <c r="P975" s="1"/>
      <c r="Q975" s="1"/>
      <c r="R975" s="2"/>
      <c r="S975" s="5"/>
      <c r="T975" s="1"/>
      <c r="U975" s="1"/>
    </row>
    <row r="976" s="7" customFormat="true" ht="12.75" hidden="false" customHeight="false" outlineLevel="0" collapsed="false">
      <c r="A976" s="1"/>
      <c r="B976" s="2"/>
      <c r="C976" s="2"/>
      <c r="D976" s="2"/>
      <c r="E976" s="3"/>
      <c r="F976" s="1"/>
      <c r="G976" s="1"/>
      <c r="H976" s="1"/>
      <c r="I976" s="1"/>
      <c r="J976" s="4"/>
      <c r="K976" s="5"/>
      <c r="L976" s="5"/>
      <c r="M976" s="1"/>
      <c r="N976" s="4"/>
      <c r="O976" s="1"/>
      <c r="P976" s="1"/>
      <c r="Q976" s="1"/>
      <c r="R976" s="2"/>
      <c r="S976" s="5"/>
      <c r="T976" s="1"/>
      <c r="U976" s="1"/>
    </row>
    <row r="977" s="7" customFormat="true" ht="12.75" hidden="false" customHeight="false" outlineLevel="0" collapsed="false">
      <c r="A977" s="1"/>
      <c r="B977" s="2"/>
      <c r="C977" s="2"/>
      <c r="D977" s="2"/>
      <c r="E977" s="3"/>
      <c r="F977" s="1"/>
      <c r="G977" s="1"/>
      <c r="H977" s="1"/>
      <c r="I977" s="1"/>
      <c r="J977" s="4"/>
      <c r="K977" s="5"/>
      <c r="L977" s="5"/>
      <c r="M977" s="1"/>
      <c r="N977" s="4"/>
      <c r="O977" s="1"/>
      <c r="P977" s="1"/>
      <c r="Q977" s="1"/>
      <c r="R977" s="2"/>
      <c r="S977" s="5"/>
      <c r="T977" s="1"/>
      <c r="U977" s="1"/>
    </row>
    <row r="978" s="7" customFormat="true" ht="12.75" hidden="false" customHeight="false" outlineLevel="0" collapsed="false">
      <c r="A978" s="1"/>
      <c r="B978" s="2"/>
      <c r="C978" s="2"/>
      <c r="D978" s="2"/>
      <c r="E978" s="3"/>
      <c r="F978" s="1"/>
      <c r="G978" s="1"/>
      <c r="H978" s="1"/>
      <c r="I978" s="1"/>
      <c r="J978" s="4"/>
      <c r="K978" s="5"/>
      <c r="L978" s="5"/>
      <c r="M978" s="1"/>
      <c r="N978" s="4"/>
      <c r="O978" s="1"/>
      <c r="P978" s="1"/>
      <c r="Q978" s="1"/>
      <c r="R978" s="2"/>
      <c r="S978" s="5"/>
      <c r="T978" s="1"/>
      <c r="U978" s="1"/>
    </row>
    <row r="979" s="7" customFormat="true" ht="12.75" hidden="false" customHeight="false" outlineLevel="0" collapsed="false">
      <c r="A979" s="1"/>
      <c r="B979" s="2"/>
      <c r="C979" s="2"/>
      <c r="D979" s="2"/>
      <c r="E979" s="3"/>
      <c r="F979" s="1"/>
      <c r="G979" s="1"/>
      <c r="H979" s="1"/>
      <c r="I979" s="1"/>
      <c r="J979" s="4"/>
      <c r="K979" s="5"/>
      <c r="L979" s="5"/>
      <c r="M979" s="1"/>
      <c r="N979" s="4"/>
      <c r="O979" s="1"/>
      <c r="P979" s="1"/>
      <c r="Q979" s="1"/>
      <c r="R979" s="2"/>
      <c r="S979" s="5"/>
      <c r="T979" s="1"/>
      <c r="U979" s="1"/>
    </row>
    <row r="980" s="7" customFormat="true" ht="12.75" hidden="false" customHeight="false" outlineLevel="0" collapsed="false">
      <c r="A980" s="1"/>
      <c r="B980" s="2"/>
      <c r="C980" s="2"/>
      <c r="D980" s="2"/>
      <c r="E980" s="3"/>
      <c r="F980" s="1"/>
      <c r="G980" s="1"/>
      <c r="H980" s="1"/>
      <c r="I980" s="1"/>
      <c r="J980" s="4"/>
      <c r="K980" s="5"/>
      <c r="L980" s="5"/>
      <c r="M980" s="1"/>
      <c r="N980" s="4"/>
      <c r="O980" s="1"/>
      <c r="P980" s="1"/>
      <c r="Q980" s="1"/>
      <c r="R980" s="2"/>
      <c r="S980" s="5"/>
      <c r="T980" s="1"/>
      <c r="U980" s="1"/>
    </row>
    <row r="981" s="7" customFormat="true" ht="12.75" hidden="false" customHeight="false" outlineLevel="0" collapsed="false">
      <c r="A981" s="1"/>
      <c r="B981" s="2"/>
      <c r="C981" s="2"/>
      <c r="D981" s="2"/>
      <c r="E981" s="3"/>
      <c r="F981" s="1"/>
      <c r="G981" s="1"/>
      <c r="H981" s="1"/>
      <c r="I981" s="1"/>
      <c r="J981" s="4"/>
      <c r="K981" s="5"/>
      <c r="L981" s="5"/>
      <c r="M981" s="1"/>
      <c r="N981" s="4"/>
      <c r="O981" s="1"/>
      <c r="P981" s="1"/>
      <c r="Q981" s="1"/>
      <c r="R981" s="2"/>
      <c r="S981" s="5"/>
      <c r="T981" s="1"/>
      <c r="U981" s="1"/>
    </row>
    <row r="982" s="7" customFormat="true" ht="12.75" hidden="false" customHeight="false" outlineLevel="0" collapsed="false">
      <c r="A982" s="1"/>
      <c r="B982" s="2"/>
      <c r="C982" s="2"/>
      <c r="D982" s="2"/>
      <c r="E982" s="3"/>
      <c r="F982" s="1"/>
      <c r="G982" s="1"/>
      <c r="H982" s="1"/>
      <c r="I982" s="1"/>
      <c r="J982" s="4"/>
      <c r="K982" s="5"/>
      <c r="L982" s="5"/>
      <c r="M982" s="1"/>
      <c r="N982" s="4"/>
      <c r="O982" s="1"/>
      <c r="P982" s="1"/>
      <c r="Q982" s="1"/>
      <c r="R982" s="2"/>
      <c r="S982" s="5"/>
      <c r="T982" s="1"/>
      <c r="U982" s="1"/>
    </row>
    <row r="983" s="7" customFormat="true" ht="12.75" hidden="false" customHeight="false" outlineLevel="0" collapsed="false">
      <c r="A983" s="1"/>
      <c r="B983" s="2"/>
      <c r="C983" s="2"/>
      <c r="D983" s="2"/>
      <c r="E983" s="3"/>
      <c r="F983" s="1"/>
      <c r="G983" s="1"/>
      <c r="H983" s="1"/>
      <c r="I983" s="1"/>
      <c r="J983" s="4"/>
      <c r="K983" s="5"/>
      <c r="L983" s="5"/>
      <c r="M983" s="1"/>
      <c r="N983" s="4"/>
      <c r="O983" s="1"/>
      <c r="P983" s="1"/>
      <c r="Q983" s="1"/>
      <c r="R983" s="2"/>
      <c r="S983" s="5"/>
      <c r="T983" s="1"/>
      <c r="U983" s="1"/>
    </row>
    <row r="984" s="7" customFormat="true" ht="12.75" hidden="false" customHeight="false" outlineLevel="0" collapsed="false">
      <c r="A984" s="1"/>
      <c r="B984" s="2"/>
      <c r="C984" s="2"/>
      <c r="D984" s="2"/>
      <c r="E984" s="3"/>
      <c r="F984" s="1"/>
      <c r="G984" s="1"/>
      <c r="H984" s="1"/>
      <c r="I984" s="1"/>
      <c r="J984" s="4"/>
      <c r="K984" s="5"/>
      <c r="L984" s="5"/>
      <c r="M984" s="1"/>
      <c r="N984" s="4"/>
      <c r="O984" s="1"/>
      <c r="P984" s="1"/>
      <c r="Q984" s="1"/>
      <c r="R984" s="2"/>
      <c r="S984" s="5"/>
      <c r="T984" s="1"/>
      <c r="U984" s="1"/>
    </row>
    <row r="985" s="7" customFormat="true" ht="12.75" hidden="false" customHeight="false" outlineLevel="0" collapsed="false">
      <c r="A985" s="1"/>
      <c r="B985" s="2"/>
      <c r="C985" s="2"/>
      <c r="D985" s="2"/>
      <c r="E985" s="3"/>
      <c r="F985" s="1"/>
      <c r="G985" s="1"/>
      <c r="H985" s="1"/>
      <c r="I985" s="1"/>
      <c r="J985" s="4"/>
      <c r="K985" s="5"/>
      <c r="L985" s="5"/>
      <c r="M985" s="1"/>
      <c r="N985" s="4"/>
      <c r="O985" s="1"/>
      <c r="P985" s="1"/>
      <c r="Q985" s="1"/>
      <c r="R985" s="2"/>
      <c r="S985" s="5"/>
      <c r="T985" s="1"/>
      <c r="U985" s="1"/>
    </row>
    <row r="986" s="7" customFormat="true" ht="12.75" hidden="false" customHeight="false" outlineLevel="0" collapsed="false">
      <c r="A986" s="1"/>
      <c r="B986" s="2"/>
      <c r="C986" s="2"/>
      <c r="D986" s="2"/>
      <c r="E986" s="3"/>
      <c r="F986" s="1"/>
      <c r="G986" s="1"/>
      <c r="H986" s="1"/>
      <c r="I986" s="1"/>
      <c r="J986" s="4"/>
      <c r="K986" s="5"/>
      <c r="L986" s="5"/>
      <c r="M986" s="1"/>
      <c r="N986" s="4"/>
      <c r="O986" s="1"/>
      <c r="P986" s="1"/>
      <c r="Q986" s="1"/>
      <c r="R986" s="2"/>
      <c r="S986" s="5"/>
      <c r="T986" s="1"/>
      <c r="U986" s="1"/>
    </row>
    <row r="987" s="7" customFormat="true" ht="12.75" hidden="false" customHeight="false" outlineLevel="0" collapsed="false">
      <c r="A987" s="1"/>
      <c r="B987" s="2"/>
      <c r="C987" s="2"/>
      <c r="D987" s="2"/>
      <c r="E987" s="3"/>
      <c r="F987" s="1"/>
      <c r="G987" s="1"/>
      <c r="H987" s="1"/>
      <c r="I987" s="1"/>
      <c r="J987" s="4"/>
      <c r="K987" s="5"/>
      <c r="L987" s="5"/>
      <c r="M987" s="1"/>
      <c r="N987" s="4"/>
      <c r="O987" s="1"/>
      <c r="P987" s="1"/>
      <c r="Q987" s="1"/>
      <c r="R987" s="2"/>
      <c r="S987" s="5"/>
      <c r="T987" s="1"/>
      <c r="U987" s="1"/>
    </row>
    <row r="988" s="7" customFormat="true" ht="12.75" hidden="false" customHeight="false" outlineLevel="0" collapsed="false">
      <c r="A988" s="1"/>
      <c r="B988" s="2"/>
      <c r="C988" s="2"/>
      <c r="D988" s="2"/>
      <c r="E988" s="3"/>
      <c r="F988" s="1"/>
      <c r="G988" s="1"/>
      <c r="H988" s="1"/>
      <c r="I988" s="1"/>
      <c r="J988" s="4"/>
      <c r="K988" s="5"/>
      <c r="L988" s="5"/>
      <c r="M988" s="1"/>
      <c r="N988" s="4"/>
      <c r="O988" s="1"/>
      <c r="P988" s="1"/>
      <c r="Q988" s="1"/>
      <c r="R988" s="2"/>
      <c r="S988" s="5"/>
      <c r="T988" s="1"/>
      <c r="U988" s="1"/>
    </row>
    <row r="989" s="7" customFormat="true" ht="12.75" hidden="false" customHeight="false" outlineLevel="0" collapsed="false">
      <c r="A989" s="1"/>
      <c r="B989" s="2"/>
      <c r="C989" s="2"/>
      <c r="D989" s="2"/>
      <c r="E989" s="3"/>
      <c r="F989" s="1"/>
      <c r="G989" s="1"/>
      <c r="H989" s="1"/>
      <c r="I989" s="1"/>
      <c r="J989" s="4"/>
      <c r="K989" s="5"/>
      <c r="L989" s="5"/>
      <c r="M989" s="1"/>
      <c r="N989" s="4"/>
      <c r="O989" s="1"/>
      <c r="P989" s="1"/>
      <c r="Q989" s="1"/>
      <c r="R989" s="2"/>
      <c r="S989" s="5"/>
      <c r="T989" s="1"/>
      <c r="U989" s="1"/>
    </row>
    <row r="990" s="7" customFormat="true" ht="12.75" hidden="false" customHeight="false" outlineLevel="0" collapsed="false">
      <c r="A990" s="1"/>
      <c r="B990" s="2"/>
      <c r="C990" s="2"/>
      <c r="D990" s="2"/>
      <c r="E990" s="3"/>
      <c r="F990" s="1"/>
      <c r="G990" s="1"/>
      <c r="H990" s="1"/>
      <c r="I990" s="1"/>
      <c r="J990" s="4"/>
      <c r="K990" s="5"/>
      <c r="L990" s="5"/>
      <c r="M990" s="1"/>
      <c r="N990" s="4"/>
      <c r="O990" s="1"/>
      <c r="P990" s="1"/>
      <c r="Q990" s="1"/>
      <c r="R990" s="2"/>
      <c r="S990" s="5"/>
      <c r="T990" s="1"/>
      <c r="U990" s="1"/>
    </row>
    <row r="991" s="7" customFormat="true" ht="12.75" hidden="false" customHeight="false" outlineLevel="0" collapsed="false">
      <c r="A991" s="1"/>
      <c r="B991" s="2"/>
      <c r="C991" s="2"/>
      <c r="D991" s="2"/>
      <c r="E991" s="3"/>
      <c r="F991" s="1"/>
      <c r="G991" s="1"/>
      <c r="H991" s="1"/>
      <c r="I991" s="1"/>
      <c r="J991" s="4"/>
      <c r="K991" s="5"/>
      <c r="L991" s="5"/>
      <c r="M991" s="1"/>
      <c r="N991" s="4"/>
      <c r="O991" s="1"/>
      <c r="P991" s="1"/>
      <c r="Q991" s="1"/>
      <c r="R991" s="2"/>
      <c r="S991" s="5"/>
      <c r="T991" s="1"/>
      <c r="U991" s="1"/>
    </row>
    <row r="992" s="7" customFormat="true" ht="12.75" hidden="false" customHeight="false" outlineLevel="0" collapsed="false">
      <c r="A992" s="1"/>
      <c r="B992" s="2"/>
      <c r="C992" s="2"/>
      <c r="D992" s="2"/>
      <c r="E992" s="3"/>
      <c r="F992" s="1"/>
      <c r="G992" s="1"/>
      <c r="H992" s="1"/>
      <c r="I992" s="1"/>
      <c r="J992" s="4"/>
      <c r="K992" s="5"/>
      <c r="L992" s="5"/>
      <c r="M992" s="1"/>
      <c r="N992" s="4"/>
      <c r="O992" s="1"/>
      <c r="P992" s="1"/>
      <c r="Q992" s="1"/>
      <c r="R992" s="2"/>
      <c r="S992" s="5"/>
      <c r="T992" s="1"/>
      <c r="U992" s="1"/>
    </row>
    <row r="993" s="7" customFormat="true" ht="12.75" hidden="false" customHeight="false" outlineLevel="0" collapsed="false">
      <c r="A993" s="1"/>
      <c r="B993" s="2"/>
      <c r="C993" s="2"/>
      <c r="D993" s="2"/>
      <c r="E993" s="3"/>
      <c r="F993" s="1"/>
      <c r="G993" s="1"/>
      <c r="H993" s="1"/>
      <c r="I993" s="1"/>
      <c r="J993" s="4"/>
      <c r="K993" s="5"/>
      <c r="L993" s="5"/>
      <c r="M993" s="1"/>
      <c r="N993" s="4"/>
      <c r="O993" s="1"/>
      <c r="P993" s="1"/>
      <c r="Q993" s="1"/>
      <c r="R993" s="2"/>
      <c r="S993" s="5"/>
      <c r="T993" s="1"/>
      <c r="U993" s="1"/>
    </row>
    <row r="994" s="7" customFormat="true" ht="12.75" hidden="false" customHeight="false" outlineLevel="0" collapsed="false">
      <c r="A994" s="1"/>
      <c r="B994" s="2"/>
      <c r="C994" s="2"/>
      <c r="D994" s="2"/>
      <c r="E994" s="3"/>
      <c r="F994" s="1"/>
      <c r="G994" s="1"/>
      <c r="H994" s="1"/>
      <c r="I994" s="1"/>
      <c r="J994" s="4"/>
      <c r="K994" s="5"/>
      <c r="L994" s="5"/>
      <c r="M994" s="1"/>
      <c r="N994" s="4"/>
      <c r="O994" s="1"/>
      <c r="P994" s="1"/>
      <c r="Q994" s="1"/>
      <c r="R994" s="2"/>
      <c r="S994" s="5"/>
      <c r="T994" s="1"/>
      <c r="U994" s="1"/>
    </row>
    <row r="995" s="7" customFormat="true" ht="12.75" hidden="false" customHeight="false" outlineLevel="0" collapsed="false">
      <c r="A995" s="1"/>
      <c r="B995" s="2"/>
      <c r="C995" s="2"/>
      <c r="D995" s="2"/>
      <c r="E995" s="3"/>
      <c r="F995" s="1"/>
      <c r="G995" s="1"/>
      <c r="H995" s="1"/>
      <c r="I995" s="1"/>
      <c r="J995" s="4"/>
      <c r="K995" s="5"/>
      <c r="L995" s="5"/>
      <c r="M995" s="1"/>
      <c r="N995" s="4"/>
      <c r="O995" s="1"/>
      <c r="P995" s="1"/>
      <c r="Q995" s="1"/>
      <c r="R995" s="2"/>
      <c r="S995" s="5"/>
      <c r="T995" s="1"/>
      <c r="U995" s="1"/>
    </row>
    <row r="996" s="7" customFormat="true" ht="12.75" hidden="false" customHeight="false" outlineLevel="0" collapsed="false">
      <c r="A996" s="1"/>
      <c r="B996" s="2"/>
      <c r="C996" s="2"/>
      <c r="D996" s="2"/>
      <c r="E996" s="3"/>
      <c r="F996" s="1"/>
      <c r="G996" s="1"/>
      <c r="H996" s="1"/>
      <c r="I996" s="1"/>
      <c r="J996" s="4"/>
      <c r="K996" s="5"/>
      <c r="L996" s="5"/>
      <c r="M996" s="1"/>
      <c r="N996" s="4"/>
      <c r="O996" s="1"/>
      <c r="P996" s="1"/>
      <c r="Q996" s="1"/>
      <c r="R996" s="2"/>
      <c r="S996" s="5"/>
      <c r="T996" s="1"/>
      <c r="U996" s="1"/>
    </row>
    <row r="997" s="7" customFormat="true" ht="12.75" hidden="false" customHeight="false" outlineLevel="0" collapsed="false">
      <c r="A997" s="1"/>
      <c r="B997" s="2"/>
      <c r="C997" s="2"/>
      <c r="D997" s="2"/>
      <c r="E997" s="3"/>
      <c r="F997" s="1"/>
      <c r="G997" s="1"/>
      <c r="H997" s="1"/>
      <c r="I997" s="1"/>
      <c r="J997" s="4"/>
      <c r="K997" s="5"/>
      <c r="L997" s="5"/>
      <c r="M997" s="1"/>
      <c r="N997" s="4"/>
      <c r="O997" s="1"/>
      <c r="P997" s="1"/>
      <c r="Q997" s="1"/>
      <c r="R997" s="2"/>
      <c r="S997" s="5"/>
      <c r="T997" s="1"/>
      <c r="U997" s="1"/>
    </row>
    <row r="998" s="7" customFormat="true" ht="12.75" hidden="false" customHeight="false" outlineLevel="0" collapsed="false">
      <c r="A998" s="1"/>
      <c r="B998" s="2"/>
      <c r="C998" s="2"/>
      <c r="D998" s="2"/>
      <c r="E998" s="3"/>
      <c r="F998" s="1"/>
      <c r="G998" s="1"/>
      <c r="H998" s="1"/>
      <c r="I998" s="1"/>
      <c r="J998" s="4"/>
      <c r="K998" s="5"/>
      <c r="L998" s="5"/>
      <c r="M998" s="1"/>
      <c r="N998" s="4"/>
      <c r="O998" s="1"/>
      <c r="P998" s="1"/>
      <c r="Q998" s="1"/>
      <c r="R998" s="2"/>
      <c r="S998" s="5"/>
      <c r="T998" s="1"/>
      <c r="U998" s="1"/>
    </row>
    <row r="999" s="7" customFormat="true" ht="12.75" hidden="false" customHeight="false" outlineLevel="0" collapsed="false">
      <c r="A999" s="1"/>
      <c r="B999" s="2"/>
      <c r="C999" s="2"/>
      <c r="D999" s="2"/>
      <c r="E999" s="3"/>
      <c r="F999" s="1"/>
      <c r="G999" s="1"/>
      <c r="H999" s="1"/>
      <c r="I999" s="1"/>
      <c r="J999" s="4"/>
      <c r="K999" s="5"/>
      <c r="L999" s="5"/>
      <c r="M999" s="1"/>
      <c r="N999" s="4"/>
      <c r="O999" s="1"/>
      <c r="P999" s="1"/>
      <c r="Q999" s="1"/>
      <c r="R999" s="2"/>
      <c r="S999" s="5"/>
      <c r="T999" s="1"/>
      <c r="U999" s="1"/>
    </row>
    <row r="1000" s="7" customFormat="true" ht="12.75" hidden="false" customHeight="false" outlineLevel="0" collapsed="false">
      <c r="A1000" s="1"/>
      <c r="B1000" s="2"/>
      <c r="C1000" s="2"/>
      <c r="D1000" s="2"/>
      <c r="E1000" s="3"/>
      <c r="F1000" s="1"/>
      <c r="G1000" s="1"/>
      <c r="H1000" s="1"/>
      <c r="I1000" s="1"/>
      <c r="J1000" s="4"/>
      <c r="K1000" s="5"/>
      <c r="L1000" s="5"/>
      <c r="M1000" s="1"/>
      <c r="N1000" s="4"/>
      <c r="O1000" s="1"/>
      <c r="P1000" s="1"/>
      <c r="Q1000" s="1"/>
      <c r="R1000" s="2"/>
      <c r="S1000" s="5"/>
      <c r="T1000" s="1"/>
      <c r="U1000" s="1"/>
    </row>
    <row r="1001" s="7" customFormat="true" ht="12.75" hidden="false" customHeight="false" outlineLevel="0" collapsed="false">
      <c r="A1001" s="1"/>
      <c r="B1001" s="2"/>
      <c r="C1001" s="2"/>
      <c r="D1001" s="2"/>
      <c r="E1001" s="3"/>
      <c r="F1001" s="1"/>
      <c r="G1001" s="1"/>
      <c r="H1001" s="1"/>
      <c r="I1001" s="1"/>
      <c r="J1001" s="4"/>
      <c r="K1001" s="5"/>
      <c r="L1001" s="5"/>
      <c r="M1001" s="1"/>
      <c r="N1001" s="4"/>
      <c r="O1001" s="1"/>
      <c r="P1001" s="1"/>
      <c r="Q1001" s="1"/>
      <c r="R1001" s="2"/>
      <c r="S1001" s="5"/>
      <c r="T1001" s="1"/>
      <c r="U1001" s="1"/>
    </row>
    <row r="1002" s="7" customFormat="true" ht="12.75" hidden="false" customHeight="false" outlineLevel="0" collapsed="false">
      <c r="A1002" s="1"/>
      <c r="B1002" s="2"/>
      <c r="C1002" s="2"/>
      <c r="D1002" s="2"/>
      <c r="E1002" s="3"/>
      <c r="F1002" s="1"/>
      <c r="G1002" s="1"/>
      <c r="H1002" s="1"/>
      <c r="I1002" s="1"/>
      <c r="J1002" s="4"/>
      <c r="K1002" s="5"/>
      <c r="L1002" s="5"/>
      <c r="M1002" s="1"/>
      <c r="N1002" s="4"/>
      <c r="O1002" s="1"/>
      <c r="P1002" s="1"/>
      <c r="Q1002" s="1"/>
      <c r="R1002" s="2"/>
      <c r="S1002" s="5"/>
      <c r="T1002" s="1"/>
      <c r="U1002" s="1"/>
    </row>
    <row r="1003" s="7" customFormat="true" ht="12.75" hidden="false" customHeight="false" outlineLevel="0" collapsed="false">
      <c r="A1003" s="1"/>
      <c r="B1003" s="2"/>
      <c r="C1003" s="2"/>
      <c r="D1003" s="2"/>
      <c r="E1003" s="3"/>
      <c r="F1003" s="1"/>
      <c r="G1003" s="1"/>
      <c r="H1003" s="1"/>
      <c r="I1003" s="1"/>
      <c r="J1003" s="4"/>
      <c r="K1003" s="5"/>
      <c r="L1003" s="5"/>
      <c r="M1003" s="1"/>
      <c r="N1003" s="4"/>
      <c r="O1003" s="1"/>
      <c r="P1003" s="1"/>
      <c r="Q1003" s="1"/>
      <c r="R1003" s="2"/>
      <c r="S1003" s="5"/>
      <c r="T1003" s="1"/>
      <c r="U1003" s="1"/>
    </row>
    <row r="1004" s="7" customFormat="true" ht="12.75" hidden="false" customHeight="false" outlineLevel="0" collapsed="false">
      <c r="A1004" s="1"/>
      <c r="B1004" s="2"/>
      <c r="C1004" s="2"/>
      <c r="D1004" s="2"/>
      <c r="E1004" s="3"/>
      <c r="F1004" s="1"/>
      <c r="G1004" s="1"/>
      <c r="H1004" s="1"/>
      <c r="I1004" s="1"/>
      <c r="J1004" s="4"/>
      <c r="K1004" s="5"/>
      <c r="L1004" s="5"/>
      <c r="M1004" s="1"/>
      <c r="N1004" s="4"/>
      <c r="O1004" s="1"/>
      <c r="P1004" s="1"/>
      <c r="Q1004" s="1"/>
      <c r="R1004" s="2"/>
      <c r="S1004" s="5"/>
      <c r="T1004" s="1"/>
      <c r="U1004" s="1"/>
    </row>
    <row r="1005" s="7" customFormat="true" ht="12.75" hidden="false" customHeight="false" outlineLevel="0" collapsed="false">
      <c r="A1005" s="1"/>
      <c r="B1005" s="2"/>
      <c r="C1005" s="2"/>
      <c r="D1005" s="2"/>
      <c r="E1005" s="3"/>
      <c r="F1005" s="1"/>
      <c r="G1005" s="1"/>
      <c r="H1005" s="1"/>
      <c r="I1005" s="1"/>
      <c r="J1005" s="4"/>
      <c r="K1005" s="5"/>
      <c r="L1005" s="5"/>
      <c r="M1005" s="1"/>
      <c r="N1005" s="4"/>
      <c r="O1005" s="1"/>
      <c r="P1005" s="1"/>
      <c r="Q1005" s="1"/>
      <c r="R1005" s="2"/>
      <c r="S1005" s="5"/>
      <c r="T1005" s="1"/>
      <c r="U1005" s="1"/>
    </row>
    <row r="1006" s="7" customFormat="true" ht="12.75" hidden="false" customHeight="false" outlineLevel="0" collapsed="false">
      <c r="A1006" s="1"/>
      <c r="B1006" s="2"/>
      <c r="C1006" s="2"/>
      <c r="D1006" s="2"/>
      <c r="E1006" s="3"/>
      <c r="F1006" s="1"/>
      <c r="G1006" s="1"/>
      <c r="H1006" s="1"/>
      <c r="I1006" s="1"/>
      <c r="J1006" s="4"/>
      <c r="K1006" s="5"/>
      <c r="L1006" s="5"/>
      <c r="M1006" s="1"/>
      <c r="N1006" s="4"/>
      <c r="O1006" s="1"/>
      <c r="P1006" s="1"/>
      <c r="Q1006" s="1"/>
      <c r="R1006" s="2"/>
      <c r="S1006" s="5"/>
      <c r="T1006" s="1"/>
      <c r="U1006" s="1"/>
    </row>
    <row r="1007" s="7" customFormat="true" ht="12.75" hidden="false" customHeight="false" outlineLevel="0" collapsed="false">
      <c r="A1007" s="1"/>
      <c r="B1007" s="2"/>
      <c r="C1007" s="2"/>
      <c r="D1007" s="2"/>
      <c r="E1007" s="3"/>
      <c r="F1007" s="1"/>
      <c r="G1007" s="1"/>
      <c r="H1007" s="1"/>
      <c r="I1007" s="1"/>
      <c r="J1007" s="4"/>
      <c r="K1007" s="5"/>
      <c r="L1007" s="5"/>
      <c r="M1007" s="1"/>
      <c r="N1007" s="4"/>
      <c r="O1007" s="1"/>
      <c r="P1007" s="1"/>
      <c r="Q1007" s="1"/>
      <c r="R1007" s="2"/>
      <c r="S1007" s="5"/>
      <c r="T1007" s="1"/>
      <c r="U1007" s="1"/>
    </row>
    <row r="1008" s="7" customFormat="true" ht="12.75" hidden="false" customHeight="false" outlineLevel="0" collapsed="false">
      <c r="A1008" s="1"/>
      <c r="B1008" s="2"/>
      <c r="C1008" s="2"/>
      <c r="D1008" s="2"/>
      <c r="E1008" s="3"/>
      <c r="F1008" s="1"/>
      <c r="G1008" s="1"/>
      <c r="H1008" s="1"/>
      <c r="I1008" s="1"/>
      <c r="J1008" s="4"/>
      <c r="K1008" s="5"/>
      <c r="L1008" s="5"/>
      <c r="M1008" s="1"/>
      <c r="N1008" s="4"/>
      <c r="O1008" s="1"/>
      <c r="P1008" s="1"/>
      <c r="Q1008" s="1"/>
      <c r="R1008" s="2"/>
      <c r="S1008" s="5"/>
      <c r="T1008" s="1"/>
      <c r="U1008" s="1"/>
    </row>
    <row r="1009" s="7" customFormat="true" ht="12.75" hidden="false" customHeight="false" outlineLevel="0" collapsed="false">
      <c r="A1009" s="1"/>
      <c r="B1009" s="2"/>
      <c r="C1009" s="2"/>
      <c r="D1009" s="2"/>
      <c r="E1009" s="3"/>
      <c r="F1009" s="1"/>
      <c r="G1009" s="1"/>
      <c r="H1009" s="1"/>
      <c r="I1009" s="1"/>
      <c r="J1009" s="4"/>
      <c r="K1009" s="5"/>
      <c r="L1009" s="5"/>
      <c r="M1009" s="1"/>
      <c r="N1009" s="4"/>
      <c r="O1009" s="1"/>
      <c r="P1009" s="1"/>
      <c r="Q1009" s="1"/>
      <c r="R1009" s="2"/>
      <c r="S1009" s="5"/>
      <c r="T1009" s="1"/>
      <c r="U1009" s="1"/>
    </row>
    <row r="1010" s="7" customFormat="true" ht="12.75" hidden="false" customHeight="false" outlineLevel="0" collapsed="false">
      <c r="A1010" s="1"/>
      <c r="B1010" s="2"/>
      <c r="C1010" s="2"/>
      <c r="D1010" s="2"/>
      <c r="E1010" s="3"/>
      <c r="F1010" s="1"/>
      <c r="G1010" s="1"/>
      <c r="H1010" s="1"/>
      <c r="I1010" s="1"/>
      <c r="J1010" s="4"/>
      <c r="K1010" s="5"/>
      <c r="L1010" s="5"/>
      <c r="M1010" s="1"/>
      <c r="N1010" s="4"/>
      <c r="O1010" s="1"/>
      <c r="P1010" s="1"/>
      <c r="Q1010" s="1"/>
      <c r="R1010" s="2"/>
      <c r="S1010" s="5"/>
      <c r="T1010" s="1"/>
      <c r="U1010" s="1"/>
    </row>
    <row r="1011" s="7" customFormat="true" ht="12.75" hidden="false" customHeight="false" outlineLevel="0" collapsed="false">
      <c r="A1011" s="1"/>
      <c r="B1011" s="2"/>
      <c r="C1011" s="2"/>
      <c r="D1011" s="2"/>
      <c r="E1011" s="3"/>
      <c r="F1011" s="1"/>
      <c r="G1011" s="1"/>
      <c r="H1011" s="1"/>
      <c r="I1011" s="1"/>
      <c r="J1011" s="4"/>
      <c r="K1011" s="5"/>
      <c r="L1011" s="5"/>
      <c r="M1011" s="1"/>
      <c r="N1011" s="4"/>
      <c r="O1011" s="1"/>
      <c r="P1011" s="1"/>
      <c r="Q1011" s="1"/>
      <c r="R1011" s="2"/>
      <c r="S1011" s="5"/>
      <c r="T1011" s="1"/>
      <c r="U1011" s="1"/>
    </row>
    <row r="1012" s="7" customFormat="true" ht="12.75" hidden="false" customHeight="false" outlineLevel="0" collapsed="false">
      <c r="A1012" s="1"/>
      <c r="B1012" s="2"/>
      <c r="C1012" s="2"/>
      <c r="D1012" s="2"/>
      <c r="E1012" s="3"/>
      <c r="F1012" s="1"/>
      <c r="G1012" s="1"/>
      <c r="H1012" s="1"/>
      <c r="I1012" s="1"/>
      <c r="J1012" s="4"/>
      <c r="K1012" s="5"/>
      <c r="L1012" s="5"/>
      <c r="M1012" s="1"/>
      <c r="N1012" s="4"/>
      <c r="O1012" s="1"/>
      <c r="P1012" s="1"/>
      <c r="Q1012" s="1"/>
      <c r="R1012" s="2"/>
      <c r="S1012" s="5"/>
      <c r="T1012" s="1"/>
      <c r="U1012" s="1"/>
    </row>
    <row r="1013" s="7" customFormat="true" ht="12.75" hidden="false" customHeight="false" outlineLevel="0" collapsed="false">
      <c r="A1013" s="1"/>
      <c r="B1013" s="2"/>
      <c r="C1013" s="2"/>
      <c r="D1013" s="2"/>
      <c r="E1013" s="3"/>
      <c r="F1013" s="1"/>
      <c r="G1013" s="1"/>
      <c r="H1013" s="1"/>
      <c r="I1013" s="1"/>
      <c r="J1013" s="4"/>
      <c r="K1013" s="5"/>
      <c r="L1013" s="5"/>
      <c r="M1013" s="1"/>
      <c r="N1013" s="4"/>
      <c r="O1013" s="1"/>
      <c r="P1013" s="1"/>
      <c r="Q1013" s="1"/>
      <c r="R1013" s="2"/>
      <c r="S1013" s="5"/>
      <c r="T1013" s="1"/>
      <c r="U1013" s="1"/>
    </row>
    <row r="1014" s="7" customFormat="true" ht="12.75" hidden="false" customHeight="false" outlineLevel="0" collapsed="false">
      <c r="A1014" s="1"/>
      <c r="B1014" s="2"/>
      <c r="C1014" s="2"/>
      <c r="D1014" s="2"/>
      <c r="E1014" s="3"/>
      <c r="F1014" s="1"/>
      <c r="G1014" s="1"/>
      <c r="H1014" s="1"/>
      <c r="I1014" s="1"/>
      <c r="J1014" s="4"/>
      <c r="K1014" s="5"/>
      <c r="L1014" s="5"/>
      <c r="M1014" s="1"/>
      <c r="N1014" s="4"/>
      <c r="O1014" s="1"/>
      <c r="P1014" s="1"/>
      <c r="Q1014" s="1"/>
      <c r="R1014" s="2"/>
      <c r="S1014" s="5"/>
      <c r="T1014" s="1"/>
      <c r="U1014" s="1"/>
    </row>
    <row r="1015" s="7" customFormat="true" ht="12.75" hidden="false" customHeight="false" outlineLevel="0" collapsed="false">
      <c r="A1015" s="1"/>
      <c r="B1015" s="2"/>
      <c r="C1015" s="2"/>
      <c r="D1015" s="2"/>
      <c r="E1015" s="3"/>
      <c r="F1015" s="1"/>
      <c r="G1015" s="1"/>
      <c r="H1015" s="1"/>
      <c r="I1015" s="1"/>
      <c r="J1015" s="4"/>
      <c r="K1015" s="5"/>
      <c r="L1015" s="5"/>
      <c r="M1015" s="1"/>
      <c r="N1015" s="4"/>
      <c r="O1015" s="1"/>
      <c r="P1015" s="1"/>
      <c r="Q1015" s="1"/>
      <c r="R1015" s="2"/>
      <c r="S1015" s="5"/>
      <c r="T1015" s="1"/>
      <c r="U1015" s="1"/>
    </row>
    <row r="1016" s="7" customFormat="true" ht="12.75" hidden="false" customHeight="false" outlineLevel="0" collapsed="false">
      <c r="A1016" s="1"/>
      <c r="B1016" s="2"/>
      <c r="C1016" s="2"/>
      <c r="D1016" s="2"/>
      <c r="E1016" s="3"/>
      <c r="F1016" s="1"/>
      <c r="G1016" s="1"/>
      <c r="H1016" s="1"/>
      <c r="I1016" s="1"/>
      <c r="J1016" s="4"/>
      <c r="K1016" s="5"/>
      <c r="L1016" s="5"/>
      <c r="M1016" s="1"/>
      <c r="N1016" s="4"/>
      <c r="O1016" s="1"/>
      <c r="P1016" s="1"/>
      <c r="Q1016" s="1"/>
      <c r="R1016" s="2"/>
      <c r="S1016" s="5"/>
      <c r="T1016" s="1"/>
      <c r="U1016" s="1"/>
    </row>
    <row r="1017" s="7" customFormat="true" ht="12.75" hidden="false" customHeight="false" outlineLevel="0" collapsed="false">
      <c r="A1017" s="1"/>
      <c r="B1017" s="2"/>
      <c r="C1017" s="2"/>
      <c r="D1017" s="2"/>
      <c r="E1017" s="3"/>
      <c r="F1017" s="1"/>
      <c r="G1017" s="1"/>
      <c r="H1017" s="1"/>
      <c r="I1017" s="1"/>
      <c r="J1017" s="4"/>
      <c r="K1017" s="5"/>
      <c r="L1017" s="5"/>
      <c r="M1017" s="1"/>
      <c r="N1017" s="4"/>
      <c r="O1017" s="1"/>
      <c r="P1017" s="1"/>
      <c r="Q1017" s="1"/>
      <c r="R1017" s="2"/>
      <c r="S1017" s="5"/>
      <c r="T1017" s="1"/>
      <c r="U1017" s="1"/>
    </row>
    <row r="1018" s="7" customFormat="true" ht="12.75" hidden="false" customHeight="false" outlineLevel="0" collapsed="false">
      <c r="A1018" s="1"/>
      <c r="B1018" s="2"/>
      <c r="C1018" s="2"/>
      <c r="D1018" s="2"/>
      <c r="E1018" s="3"/>
      <c r="F1018" s="1"/>
      <c r="G1018" s="1"/>
      <c r="H1018" s="1"/>
      <c r="I1018" s="1"/>
      <c r="J1018" s="4"/>
      <c r="K1018" s="5"/>
      <c r="L1018" s="5"/>
      <c r="M1018" s="1"/>
      <c r="N1018" s="4"/>
      <c r="O1018" s="1"/>
      <c r="P1018" s="1"/>
      <c r="Q1018" s="1"/>
      <c r="R1018" s="2"/>
      <c r="S1018" s="5"/>
      <c r="T1018" s="1"/>
      <c r="U1018" s="1"/>
    </row>
    <row r="1019" s="7" customFormat="true" ht="12.75" hidden="false" customHeight="false" outlineLevel="0" collapsed="false">
      <c r="A1019" s="1"/>
      <c r="B1019" s="2"/>
      <c r="C1019" s="2"/>
      <c r="D1019" s="2"/>
      <c r="E1019" s="3"/>
      <c r="F1019" s="1"/>
      <c r="G1019" s="1"/>
      <c r="H1019" s="1"/>
      <c r="I1019" s="1"/>
      <c r="J1019" s="4"/>
      <c r="K1019" s="5"/>
      <c r="L1019" s="5"/>
      <c r="M1019" s="1"/>
      <c r="N1019" s="4"/>
      <c r="O1019" s="1"/>
      <c r="P1019" s="1"/>
      <c r="Q1019" s="1"/>
      <c r="R1019" s="2"/>
      <c r="S1019" s="5"/>
      <c r="T1019" s="1"/>
      <c r="U1019" s="1"/>
    </row>
    <row r="1020" s="7" customFormat="true" ht="12.75" hidden="false" customHeight="false" outlineLevel="0" collapsed="false">
      <c r="A1020" s="1"/>
      <c r="B1020" s="2"/>
      <c r="C1020" s="2"/>
      <c r="D1020" s="2"/>
      <c r="E1020" s="3"/>
      <c r="F1020" s="1"/>
      <c r="G1020" s="1"/>
      <c r="H1020" s="1"/>
      <c r="I1020" s="1"/>
      <c r="J1020" s="4"/>
      <c r="K1020" s="5"/>
      <c r="L1020" s="5"/>
      <c r="M1020" s="1"/>
      <c r="N1020" s="4"/>
      <c r="O1020" s="1"/>
      <c r="P1020" s="1"/>
      <c r="Q1020" s="1"/>
      <c r="R1020" s="2"/>
      <c r="S1020" s="5"/>
      <c r="T1020" s="1"/>
      <c r="U1020" s="1"/>
    </row>
    <row r="1021" s="7" customFormat="true" ht="12.75" hidden="false" customHeight="false" outlineLevel="0" collapsed="false">
      <c r="A1021" s="1"/>
      <c r="B1021" s="2"/>
      <c r="C1021" s="2"/>
      <c r="D1021" s="2"/>
      <c r="E1021" s="3"/>
      <c r="F1021" s="1"/>
      <c r="G1021" s="1"/>
      <c r="H1021" s="1"/>
      <c r="I1021" s="1"/>
      <c r="J1021" s="4"/>
      <c r="K1021" s="5"/>
      <c r="L1021" s="5"/>
      <c r="M1021" s="1"/>
      <c r="N1021" s="4"/>
      <c r="O1021" s="1"/>
      <c r="P1021" s="1"/>
      <c r="Q1021" s="1"/>
      <c r="R1021" s="2"/>
      <c r="S1021" s="5"/>
      <c r="T1021" s="1"/>
      <c r="U1021" s="1"/>
    </row>
    <row r="1022" s="7" customFormat="true" ht="12.75" hidden="false" customHeight="false" outlineLevel="0" collapsed="false">
      <c r="A1022" s="1"/>
      <c r="B1022" s="2"/>
      <c r="C1022" s="2"/>
      <c r="D1022" s="2"/>
      <c r="E1022" s="3"/>
      <c r="F1022" s="1"/>
      <c r="G1022" s="1"/>
      <c r="H1022" s="1"/>
      <c r="I1022" s="1"/>
      <c r="J1022" s="4"/>
      <c r="K1022" s="5"/>
      <c r="L1022" s="5"/>
      <c r="M1022" s="1"/>
      <c r="N1022" s="4"/>
      <c r="O1022" s="1"/>
      <c r="P1022" s="1"/>
      <c r="Q1022" s="1"/>
      <c r="R1022" s="2"/>
      <c r="S1022" s="5"/>
      <c r="T1022" s="1"/>
      <c r="U1022" s="1"/>
    </row>
    <row r="1023" s="7" customFormat="true" ht="12.75" hidden="false" customHeight="false" outlineLevel="0" collapsed="false">
      <c r="A1023" s="1"/>
      <c r="B1023" s="2"/>
      <c r="C1023" s="2"/>
      <c r="D1023" s="2"/>
      <c r="E1023" s="3"/>
      <c r="F1023" s="1"/>
      <c r="G1023" s="1"/>
      <c r="H1023" s="1"/>
      <c r="I1023" s="1"/>
      <c r="J1023" s="4"/>
      <c r="K1023" s="5"/>
      <c r="L1023" s="5"/>
      <c r="M1023" s="1"/>
      <c r="N1023" s="4"/>
      <c r="O1023" s="1"/>
      <c r="P1023" s="1"/>
      <c r="Q1023" s="1"/>
      <c r="R1023" s="2"/>
      <c r="S1023" s="5"/>
      <c r="T1023" s="1"/>
      <c r="U1023" s="1"/>
    </row>
    <row r="1024" s="7" customFormat="true" ht="12.75" hidden="false" customHeight="false" outlineLevel="0" collapsed="false">
      <c r="A1024" s="1"/>
      <c r="B1024" s="2"/>
      <c r="C1024" s="2"/>
      <c r="D1024" s="2"/>
      <c r="E1024" s="3"/>
      <c r="F1024" s="1"/>
      <c r="G1024" s="1"/>
      <c r="H1024" s="1"/>
      <c r="I1024" s="1"/>
      <c r="J1024" s="4"/>
      <c r="K1024" s="5"/>
      <c r="L1024" s="5"/>
      <c r="M1024" s="1"/>
      <c r="N1024" s="4"/>
      <c r="O1024" s="1"/>
      <c r="P1024" s="1"/>
      <c r="Q1024" s="1"/>
      <c r="R1024" s="2"/>
      <c r="S1024" s="5"/>
      <c r="T1024" s="1"/>
      <c r="U1024" s="1"/>
    </row>
    <row r="1025" s="7" customFormat="true" ht="12.75" hidden="false" customHeight="false" outlineLevel="0" collapsed="false">
      <c r="A1025" s="1"/>
      <c r="B1025" s="2"/>
      <c r="C1025" s="2"/>
      <c r="D1025" s="2"/>
      <c r="E1025" s="3"/>
      <c r="F1025" s="1"/>
      <c r="G1025" s="1"/>
      <c r="H1025" s="1"/>
      <c r="I1025" s="1"/>
      <c r="J1025" s="4"/>
      <c r="K1025" s="5"/>
      <c r="L1025" s="5"/>
      <c r="M1025" s="1"/>
      <c r="N1025" s="4"/>
      <c r="O1025" s="1"/>
      <c r="P1025" s="1"/>
      <c r="Q1025" s="1"/>
      <c r="R1025" s="2"/>
      <c r="S1025" s="5"/>
      <c r="T1025" s="1"/>
      <c r="U1025" s="1"/>
    </row>
    <row r="1026" s="7" customFormat="true" ht="12.75" hidden="false" customHeight="false" outlineLevel="0" collapsed="false">
      <c r="A1026" s="1"/>
      <c r="B1026" s="2"/>
      <c r="C1026" s="2"/>
      <c r="D1026" s="2"/>
      <c r="E1026" s="3"/>
      <c r="F1026" s="1"/>
      <c r="G1026" s="1"/>
      <c r="H1026" s="1"/>
      <c r="I1026" s="1"/>
      <c r="J1026" s="4"/>
      <c r="K1026" s="5"/>
      <c r="L1026" s="5"/>
      <c r="M1026" s="1"/>
      <c r="N1026" s="4"/>
      <c r="O1026" s="1"/>
      <c r="P1026" s="1"/>
      <c r="Q1026" s="1"/>
      <c r="R1026" s="2"/>
      <c r="S1026" s="5"/>
      <c r="T1026" s="1"/>
      <c r="U1026" s="1"/>
    </row>
    <row r="1027" s="7" customFormat="true" ht="12.75" hidden="false" customHeight="false" outlineLevel="0" collapsed="false">
      <c r="A1027" s="1"/>
      <c r="B1027" s="2"/>
      <c r="C1027" s="2"/>
      <c r="D1027" s="2"/>
      <c r="E1027" s="3"/>
      <c r="F1027" s="1"/>
      <c r="G1027" s="1"/>
      <c r="H1027" s="1"/>
      <c r="I1027" s="1"/>
      <c r="J1027" s="4"/>
      <c r="K1027" s="5"/>
      <c r="L1027" s="5"/>
      <c r="M1027" s="1"/>
      <c r="N1027" s="4"/>
      <c r="O1027" s="1"/>
      <c r="P1027" s="1"/>
      <c r="Q1027" s="1"/>
      <c r="R1027" s="2"/>
      <c r="S1027" s="5"/>
      <c r="T1027" s="1"/>
      <c r="U1027" s="1"/>
    </row>
    <row r="1028" s="7" customFormat="true" ht="12.75" hidden="false" customHeight="false" outlineLevel="0" collapsed="false">
      <c r="A1028" s="1"/>
      <c r="B1028" s="2"/>
      <c r="C1028" s="2"/>
      <c r="D1028" s="2"/>
      <c r="E1028" s="3"/>
      <c r="F1028" s="1"/>
      <c r="G1028" s="1"/>
      <c r="H1028" s="1"/>
      <c r="I1028" s="1"/>
      <c r="J1028" s="4"/>
      <c r="K1028" s="5"/>
      <c r="L1028" s="5"/>
      <c r="M1028" s="1"/>
      <c r="N1028" s="4"/>
      <c r="O1028" s="1"/>
      <c r="P1028" s="1"/>
      <c r="Q1028" s="1"/>
      <c r="R1028" s="2"/>
      <c r="S1028" s="5"/>
      <c r="T1028" s="1"/>
      <c r="U1028" s="1"/>
    </row>
    <row r="1029" s="7" customFormat="true" ht="12.75" hidden="false" customHeight="false" outlineLevel="0" collapsed="false">
      <c r="A1029" s="1"/>
      <c r="B1029" s="2"/>
      <c r="C1029" s="2"/>
      <c r="D1029" s="2"/>
      <c r="E1029" s="3"/>
      <c r="F1029" s="1"/>
      <c r="G1029" s="1"/>
      <c r="H1029" s="1"/>
      <c r="I1029" s="1"/>
      <c r="J1029" s="4"/>
      <c r="K1029" s="5"/>
      <c r="L1029" s="5"/>
      <c r="M1029" s="1"/>
      <c r="N1029" s="4"/>
      <c r="O1029" s="1"/>
      <c r="P1029" s="1"/>
      <c r="Q1029" s="1"/>
      <c r="R1029" s="2"/>
      <c r="S1029" s="5"/>
      <c r="T1029" s="1"/>
      <c r="U1029" s="1"/>
    </row>
    <row r="1030" s="7" customFormat="true" ht="12.75" hidden="false" customHeight="false" outlineLevel="0" collapsed="false">
      <c r="A1030" s="1"/>
      <c r="B1030" s="2"/>
      <c r="C1030" s="2"/>
      <c r="D1030" s="2"/>
      <c r="E1030" s="3"/>
      <c r="F1030" s="1"/>
      <c r="G1030" s="1"/>
      <c r="H1030" s="1"/>
      <c r="I1030" s="1"/>
      <c r="J1030" s="4"/>
      <c r="K1030" s="5"/>
      <c r="L1030" s="5"/>
      <c r="M1030" s="1"/>
      <c r="N1030" s="4"/>
      <c r="O1030" s="1"/>
      <c r="P1030" s="1"/>
      <c r="Q1030" s="1"/>
      <c r="R1030" s="2"/>
      <c r="S1030" s="5"/>
      <c r="T1030" s="1"/>
      <c r="U1030" s="1"/>
    </row>
    <row r="1031" s="7" customFormat="true" ht="12.75" hidden="false" customHeight="false" outlineLevel="0" collapsed="false">
      <c r="A1031" s="1"/>
      <c r="B1031" s="2"/>
      <c r="C1031" s="2"/>
      <c r="D1031" s="2"/>
      <c r="E1031" s="3"/>
      <c r="F1031" s="1"/>
      <c r="G1031" s="1"/>
      <c r="H1031" s="1"/>
      <c r="I1031" s="1"/>
      <c r="J1031" s="4"/>
      <c r="K1031" s="5"/>
      <c r="L1031" s="5"/>
      <c r="M1031" s="1"/>
      <c r="N1031" s="4"/>
      <c r="O1031" s="1"/>
      <c r="P1031" s="1"/>
      <c r="Q1031" s="1"/>
      <c r="R1031" s="2"/>
      <c r="S1031" s="5"/>
      <c r="T1031" s="1"/>
      <c r="U1031" s="1"/>
    </row>
    <row r="1032" s="7" customFormat="true" ht="12.75" hidden="false" customHeight="false" outlineLevel="0" collapsed="false">
      <c r="A1032" s="1"/>
      <c r="B1032" s="2"/>
      <c r="C1032" s="2"/>
      <c r="D1032" s="2"/>
      <c r="E1032" s="3"/>
      <c r="F1032" s="1"/>
      <c r="G1032" s="1"/>
      <c r="H1032" s="1"/>
      <c r="I1032" s="1"/>
      <c r="J1032" s="4"/>
      <c r="K1032" s="5"/>
      <c r="L1032" s="5"/>
      <c r="M1032" s="1"/>
      <c r="N1032" s="4"/>
      <c r="O1032" s="1"/>
      <c r="P1032" s="1"/>
      <c r="Q1032" s="1"/>
      <c r="R1032" s="2"/>
      <c r="S1032" s="5"/>
      <c r="T1032" s="1"/>
      <c r="U1032" s="1"/>
    </row>
    <row r="1033" s="7" customFormat="true" ht="12.75" hidden="false" customHeight="false" outlineLevel="0" collapsed="false">
      <c r="A1033" s="1"/>
      <c r="B1033" s="2"/>
      <c r="C1033" s="2"/>
      <c r="D1033" s="2"/>
      <c r="E1033" s="3"/>
      <c r="F1033" s="1"/>
      <c r="G1033" s="1"/>
      <c r="H1033" s="1"/>
      <c r="I1033" s="1"/>
      <c r="J1033" s="4"/>
      <c r="K1033" s="5"/>
      <c r="L1033" s="5"/>
      <c r="M1033" s="1"/>
      <c r="N1033" s="4"/>
      <c r="O1033" s="1"/>
      <c r="P1033" s="1"/>
      <c r="Q1033" s="1"/>
      <c r="R1033" s="2"/>
      <c r="S1033" s="5"/>
      <c r="T1033" s="1"/>
      <c r="U1033" s="1"/>
    </row>
    <row r="1034" s="7" customFormat="true" ht="12.75" hidden="false" customHeight="false" outlineLevel="0" collapsed="false">
      <c r="A1034" s="1"/>
      <c r="B1034" s="2"/>
      <c r="C1034" s="2"/>
      <c r="D1034" s="2"/>
      <c r="E1034" s="3"/>
      <c r="F1034" s="1"/>
      <c r="G1034" s="1"/>
      <c r="H1034" s="1"/>
      <c r="I1034" s="1"/>
      <c r="J1034" s="4"/>
      <c r="K1034" s="5"/>
      <c r="L1034" s="5"/>
      <c r="M1034" s="1"/>
      <c r="N1034" s="4"/>
      <c r="O1034" s="1"/>
      <c r="P1034" s="1"/>
      <c r="Q1034" s="1"/>
      <c r="R1034" s="2"/>
      <c r="S1034" s="5"/>
      <c r="T1034" s="1"/>
      <c r="U1034" s="1"/>
    </row>
    <row r="1035" s="7" customFormat="true" ht="12.75" hidden="false" customHeight="false" outlineLevel="0" collapsed="false">
      <c r="A1035" s="1"/>
      <c r="B1035" s="2"/>
      <c r="C1035" s="2"/>
      <c r="D1035" s="2"/>
      <c r="E1035" s="3"/>
      <c r="F1035" s="1"/>
      <c r="G1035" s="1"/>
      <c r="H1035" s="1"/>
      <c r="I1035" s="1"/>
      <c r="J1035" s="4"/>
      <c r="K1035" s="5"/>
      <c r="L1035" s="5"/>
      <c r="M1035" s="1"/>
      <c r="N1035" s="4"/>
      <c r="O1035" s="1"/>
      <c r="P1035" s="1"/>
      <c r="Q1035" s="1"/>
      <c r="R1035" s="2"/>
      <c r="S1035" s="5"/>
      <c r="T1035" s="1"/>
      <c r="U1035" s="1"/>
    </row>
    <row r="1036" s="7" customFormat="true" ht="12.75" hidden="false" customHeight="false" outlineLevel="0" collapsed="false">
      <c r="A1036" s="1"/>
      <c r="B1036" s="2"/>
      <c r="C1036" s="2"/>
      <c r="D1036" s="2"/>
      <c r="E1036" s="3"/>
      <c r="F1036" s="1"/>
      <c r="G1036" s="1"/>
      <c r="H1036" s="1"/>
      <c r="I1036" s="1"/>
      <c r="J1036" s="4"/>
      <c r="K1036" s="5"/>
      <c r="L1036" s="5"/>
      <c r="M1036" s="1"/>
      <c r="N1036" s="4"/>
      <c r="O1036" s="1"/>
      <c r="P1036" s="1"/>
      <c r="Q1036" s="1"/>
      <c r="R1036" s="2"/>
      <c r="S1036" s="5"/>
      <c r="T1036" s="1"/>
      <c r="U1036" s="1"/>
    </row>
    <row r="1037" s="7" customFormat="true" ht="12.75" hidden="false" customHeight="false" outlineLevel="0" collapsed="false">
      <c r="A1037" s="1"/>
      <c r="B1037" s="2"/>
      <c r="C1037" s="2"/>
      <c r="D1037" s="2"/>
      <c r="E1037" s="3"/>
      <c r="F1037" s="1"/>
      <c r="G1037" s="1"/>
      <c r="H1037" s="1"/>
      <c r="I1037" s="1"/>
      <c r="J1037" s="4"/>
      <c r="K1037" s="5"/>
      <c r="L1037" s="5"/>
      <c r="M1037" s="1"/>
      <c r="N1037" s="4"/>
      <c r="O1037" s="1"/>
      <c r="P1037" s="1"/>
      <c r="Q1037" s="1"/>
      <c r="R1037" s="2"/>
      <c r="S1037" s="5"/>
      <c r="T1037" s="1"/>
      <c r="U1037" s="1"/>
    </row>
    <row r="1038" s="7" customFormat="true" ht="12.75" hidden="false" customHeight="false" outlineLevel="0" collapsed="false">
      <c r="A1038" s="1"/>
      <c r="B1038" s="2"/>
      <c r="C1038" s="2"/>
      <c r="D1038" s="2"/>
      <c r="E1038" s="3"/>
      <c r="F1038" s="1"/>
      <c r="G1038" s="1"/>
      <c r="H1038" s="1"/>
      <c r="I1038" s="1"/>
      <c r="J1038" s="4"/>
      <c r="K1038" s="5"/>
      <c r="L1038" s="5"/>
      <c r="M1038" s="1"/>
      <c r="N1038" s="4"/>
      <c r="O1038" s="1"/>
      <c r="P1038" s="1"/>
      <c r="Q1038" s="1"/>
      <c r="R1038" s="2"/>
      <c r="S1038" s="5"/>
      <c r="T1038" s="1"/>
      <c r="U1038" s="1"/>
    </row>
    <row r="1039" s="7" customFormat="true" ht="12.75" hidden="false" customHeight="false" outlineLevel="0" collapsed="false">
      <c r="A1039" s="1"/>
      <c r="B1039" s="2"/>
      <c r="C1039" s="2"/>
      <c r="D1039" s="2"/>
      <c r="E1039" s="3"/>
      <c r="F1039" s="1"/>
      <c r="G1039" s="1"/>
      <c r="H1039" s="1"/>
      <c r="I1039" s="1"/>
      <c r="J1039" s="4"/>
      <c r="K1039" s="5"/>
      <c r="L1039" s="5"/>
      <c r="M1039" s="1"/>
      <c r="N1039" s="4"/>
      <c r="O1039" s="1"/>
      <c r="P1039" s="1"/>
      <c r="Q1039" s="1"/>
      <c r="R1039" s="2"/>
      <c r="S1039" s="5"/>
      <c r="T1039" s="1"/>
      <c r="U1039" s="1"/>
    </row>
    <row r="1040" s="7" customFormat="true" ht="12.75" hidden="false" customHeight="false" outlineLevel="0" collapsed="false">
      <c r="A1040" s="1"/>
      <c r="B1040" s="2"/>
      <c r="C1040" s="2"/>
      <c r="D1040" s="2"/>
      <c r="E1040" s="3"/>
      <c r="F1040" s="1"/>
      <c r="G1040" s="1"/>
      <c r="H1040" s="1"/>
      <c r="I1040" s="1"/>
      <c r="J1040" s="4"/>
      <c r="K1040" s="5"/>
      <c r="L1040" s="5"/>
      <c r="M1040" s="1"/>
      <c r="N1040" s="4"/>
      <c r="O1040" s="1"/>
      <c r="P1040" s="1"/>
      <c r="Q1040" s="1"/>
      <c r="R1040" s="2"/>
      <c r="S1040" s="5"/>
      <c r="T1040" s="1"/>
      <c r="U1040" s="1"/>
    </row>
    <row r="1041" s="7" customFormat="true" ht="12.75" hidden="false" customHeight="false" outlineLevel="0" collapsed="false">
      <c r="A1041" s="1"/>
      <c r="B1041" s="2"/>
      <c r="C1041" s="2"/>
      <c r="D1041" s="2"/>
      <c r="E1041" s="3"/>
      <c r="F1041" s="1"/>
      <c r="G1041" s="1"/>
      <c r="H1041" s="1"/>
      <c r="I1041" s="1"/>
      <c r="J1041" s="4"/>
      <c r="K1041" s="5"/>
      <c r="L1041" s="5"/>
      <c r="M1041" s="1"/>
      <c r="N1041" s="4"/>
      <c r="O1041" s="1"/>
      <c r="P1041" s="1"/>
      <c r="Q1041" s="1"/>
      <c r="R1041" s="2"/>
      <c r="S1041" s="5"/>
      <c r="T1041" s="1"/>
      <c r="U1041" s="1"/>
    </row>
    <row r="1042" s="7" customFormat="true" ht="12.75" hidden="false" customHeight="false" outlineLevel="0" collapsed="false">
      <c r="A1042" s="1"/>
      <c r="B1042" s="2"/>
      <c r="C1042" s="2"/>
      <c r="D1042" s="2"/>
      <c r="E1042" s="3"/>
      <c r="F1042" s="1"/>
      <c r="G1042" s="1"/>
      <c r="H1042" s="1"/>
      <c r="I1042" s="1"/>
      <c r="J1042" s="4"/>
      <c r="K1042" s="5"/>
      <c r="L1042" s="5"/>
      <c r="M1042" s="1"/>
      <c r="N1042" s="4"/>
      <c r="O1042" s="1"/>
      <c r="P1042" s="1"/>
      <c r="Q1042" s="1"/>
      <c r="R1042" s="2"/>
      <c r="S1042" s="5"/>
      <c r="T1042" s="1"/>
      <c r="U1042" s="1"/>
    </row>
    <row r="1043" s="7" customFormat="true" ht="12.75" hidden="false" customHeight="false" outlineLevel="0" collapsed="false">
      <c r="A1043" s="1"/>
      <c r="B1043" s="2"/>
      <c r="C1043" s="2"/>
      <c r="D1043" s="2"/>
      <c r="E1043" s="3"/>
      <c r="F1043" s="1"/>
      <c r="G1043" s="1"/>
      <c r="H1043" s="1"/>
      <c r="I1043" s="1"/>
      <c r="J1043" s="4"/>
      <c r="K1043" s="5"/>
      <c r="L1043" s="5"/>
      <c r="M1043" s="1"/>
      <c r="N1043" s="4"/>
      <c r="O1043" s="1"/>
      <c r="P1043" s="1"/>
      <c r="Q1043" s="1"/>
      <c r="R1043" s="2"/>
      <c r="S1043" s="5"/>
      <c r="T1043" s="1"/>
      <c r="U1043" s="1"/>
    </row>
    <row r="1044" s="7" customFormat="true" ht="12.75" hidden="false" customHeight="false" outlineLevel="0" collapsed="false">
      <c r="A1044" s="1"/>
      <c r="B1044" s="2"/>
      <c r="C1044" s="2"/>
      <c r="D1044" s="2"/>
      <c r="E1044" s="3"/>
      <c r="F1044" s="1"/>
      <c r="G1044" s="1"/>
      <c r="H1044" s="1"/>
      <c r="I1044" s="1"/>
      <c r="J1044" s="4"/>
      <c r="K1044" s="5"/>
      <c r="L1044" s="5"/>
      <c r="M1044" s="1"/>
      <c r="N1044" s="4"/>
      <c r="O1044" s="1"/>
      <c r="P1044" s="1"/>
      <c r="Q1044" s="1"/>
      <c r="R1044" s="2"/>
      <c r="S1044" s="5"/>
      <c r="T1044" s="1"/>
      <c r="U1044" s="1"/>
    </row>
    <row r="1045" s="7" customFormat="true" ht="12.75" hidden="false" customHeight="false" outlineLevel="0" collapsed="false">
      <c r="A1045" s="1"/>
      <c r="B1045" s="2"/>
      <c r="C1045" s="2"/>
      <c r="D1045" s="2"/>
      <c r="E1045" s="3"/>
      <c r="F1045" s="1"/>
      <c r="G1045" s="1"/>
      <c r="H1045" s="1"/>
      <c r="I1045" s="1"/>
      <c r="J1045" s="4"/>
      <c r="K1045" s="5"/>
      <c r="L1045" s="5"/>
      <c r="M1045" s="1"/>
      <c r="N1045" s="4"/>
      <c r="O1045" s="1"/>
      <c r="P1045" s="1"/>
      <c r="Q1045" s="1"/>
      <c r="R1045" s="2"/>
      <c r="S1045" s="5"/>
      <c r="T1045" s="1"/>
      <c r="U1045" s="1"/>
    </row>
    <row r="1046" s="7" customFormat="true" ht="12.75" hidden="false" customHeight="false" outlineLevel="0" collapsed="false">
      <c r="A1046" s="1"/>
      <c r="B1046" s="2"/>
      <c r="C1046" s="2"/>
      <c r="D1046" s="2"/>
      <c r="E1046" s="3"/>
      <c r="F1046" s="1"/>
      <c r="G1046" s="1"/>
      <c r="H1046" s="1"/>
      <c r="I1046" s="1"/>
      <c r="J1046" s="4"/>
      <c r="K1046" s="5"/>
      <c r="L1046" s="5"/>
      <c r="M1046" s="1"/>
      <c r="N1046" s="4"/>
      <c r="O1046" s="1"/>
      <c r="P1046" s="1"/>
      <c r="Q1046" s="1"/>
      <c r="R1046" s="2"/>
      <c r="S1046" s="5"/>
      <c r="T1046" s="1"/>
      <c r="U1046" s="1"/>
    </row>
    <row r="1047" s="7" customFormat="true" ht="12.75" hidden="false" customHeight="false" outlineLevel="0" collapsed="false">
      <c r="A1047" s="1"/>
      <c r="B1047" s="2"/>
      <c r="C1047" s="2"/>
      <c r="D1047" s="2"/>
      <c r="E1047" s="3"/>
      <c r="F1047" s="1"/>
      <c r="G1047" s="1"/>
      <c r="H1047" s="1"/>
      <c r="I1047" s="1"/>
      <c r="J1047" s="4"/>
      <c r="K1047" s="5"/>
      <c r="L1047" s="5"/>
      <c r="M1047" s="1"/>
      <c r="N1047" s="4"/>
      <c r="O1047" s="1"/>
      <c r="P1047" s="1"/>
      <c r="Q1047" s="1"/>
      <c r="R1047" s="2"/>
      <c r="S1047" s="5"/>
      <c r="T1047" s="1"/>
      <c r="U1047" s="1"/>
    </row>
    <row r="1048" s="7" customFormat="true" ht="12.75" hidden="false" customHeight="false" outlineLevel="0" collapsed="false">
      <c r="A1048" s="1"/>
      <c r="B1048" s="2"/>
      <c r="C1048" s="2"/>
      <c r="D1048" s="2"/>
      <c r="E1048" s="3"/>
      <c r="F1048" s="1"/>
      <c r="G1048" s="1"/>
      <c r="H1048" s="1"/>
      <c r="I1048" s="1"/>
      <c r="J1048" s="4"/>
      <c r="K1048" s="5"/>
      <c r="L1048" s="5"/>
      <c r="M1048" s="1"/>
      <c r="N1048" s="4"/>
      <c r="O1048" s="1"/>
      <c r="P1048" s="1"/>
      <c r="Q1048" s="1"/>
      <c r="R1048" s="2"/>
      <c r="S1048" s="5"/>
      <c r="T1048" s="1"/>
      <c r="U1048" s="1"/>
    </row>
    <row r="1049" s="7" customFormat="true" ht="12.75" hidden="false" customHeight="false" outlineLevel="0" collapsed="false">
      <c r="A1049" s="1"/>
      <c r="B1049" s="2"/>
      <c r="C1049" s="2"/>
      <c r="D1049" s="2"/>
      <c r="E1049" s="3"/>
      <c r="F1049" s="1"/>
      <c r="G1049" s="1"/>
      <c r="H1049" s="1"/>
      <c r="I1049" s="1"/>
      <c r="J1049" s="4"/>
      <c r="K1049" s="5"/>
      <c r="L1049" s="5"/>
      <c r="M1049" s="1"/>
      <c r="N1049" s="4"/>
      <c r="O1049" s="1"/>
      <c r="P1049" s="1"/>
      <c r="Q1049" s="1"/>
      <c r="R1049" s="2"/>
      <c r="S1049" s="5"/>
      <c r="T1049" s="1"/>
      <c r="U1049" s="1"/>
    </row>
    <row r="1050" s="7" customFormat="true" ht="12.75" hidden="false" customHeight="false" outlineLevel="0" collapsed="false">
      <c r="A1050" s="1"/>
      <c r="B1050" s="2"/>
      <c r="C1050" s="2"/>
      <c r="D1050" s="2"/>
      <c r="E1050" s="3"/>
      <c r="F1050" s="1"/>
      <c r="G1050" s="1"/>
      <c r="H1050" s="1"/>
      <c r="I1050" s="1"/>
      <c r="J1050" s="4"/>
      <c r="K1050" s="5"/>
      <c r="L1050" s="5"/>
      <c r="M1050" s="1"/>
      <c r="N1050" s="4"/>
      <c r="O1050" s="1"/>
      <c r="P1050" s="1"/>
      <c r="Q1050" s="1"/>
      <c r="R1050" s="2"/>
      <c r="S1050" s="5"/>
      <c r="T1050" s="1"/>
      <c r="U1050" s="1"/>
    </row>
    <row r="1051" s="7" customFormat="true" ht="12.75" hidden="false" customHeight="false" outlineLevel="0" collapsed="false">
      <c r="A1051" s="1"/>
      <c r="B1051" s="2"/>
      <c r="C1051" s="2"/>
      <c r="D1051" s="2"/>
      <c r="E1051" s="3"/>
      <c r="F1051" s="1"/>
      <c r="G1051" s="1"/>
      <c r="H1051" s="1"/>
      <c r="I1051" s="1"/>
      <c r="J1051" s="4"/>
      <c r="K1051" s="5"/>
      <c r="L1051" s="5"/>
      <c r="M1051" s="1"/>
      <c r="N1051" s="4"/>
      <c r="O1051" s="1"/>
      <c r="P1051" s="1"/>
      <c r="Q1051" s="1"/>
      <c r="R1051" s="2"/>
      <c r="S1051" s="5"/>
      <c r="T1051" s="1"/>
      <c r="U1051" s="1"/>
    </row>
    <row r="1052" s="7" customFormat="true" ht="12.75" hidden="false" customHeight="false" outlineLevel="0" collapsed="false">
      <c r="A1052" s="1"/>
      <c r="B1052" s="2"/>
      <c r="C1052" s="2"/>
      <c r="D1052" s="2"/>
      <c r="E1052" s="3"/>
      <c r="F1052" s="1"/>
      <c r="G1052" s="1"/>
      <c r="H1052" s="1"/>
      <c r="I1052" s="1"/>
      <c r="J1052" s="4"/>
      <c r="K1052" s="5"/>
      <c r="L1052" s="5"/>
      <c r="M1052" s="1"/>
      <c r="N1052" s="4"/>
      <c r="O1052" s="1"/>
      <c r="P1052" s="1"/>
      <c r="Q1052" s="1"/>
      <c r="R1052" s="2"/>
      <c r="S1052" s="5"/>
      <c r="T1052" s="1"/>
      <c r="U1052" s="1"/>
    </row>
    <row r="1053" s="7" customFormat="true" ht="12.75" hidden="false" customHeight="false" outlineLevel="0" collapsed="false">
      <c r="A1053" s="1"/>
      <c r="B1053" s="2"/>
      <c r="C1053" s="2"/>
      <c r="D1053" s="2"/>
      <c r="E1053" s="3"/>
      <c r="F1053" s="1"/>
      <c r="G1053" s="1"/>
      <c r="H1053" s="1"/>
      <c r="I1053" s="1"/>
      <c r="J1053" s="4"/>
      <c r="K1053" s="5"/>
      <c r="L1053" s="5"/>
      <c r="M1053" s="1"/>
      <c r="N1053" s="4"/>
      <c r="O1053" s="1"/>
      <c r="P1053" s="1"/>
      <c r="Q1053" s="1"/>
      <c r="R1053" s="2"/>
      <c r="S1053" s="5"/>
      <c r="T1053" s="1"/>
      <c r="U1053" s="1"/>
    </row>
    <row r="1054" s="7" customFormat="true" ht="12.75" hidden="false" customHeight="false" outlineLevel="0" collapsed="false">
      <c r="A1054" s="1"/>
      <c r="B1054" s="2"/>
      <c r="C1054" s="2"/>
      <c r="D1054" s="2"/>
      <c r="E1054" s="3"/>
      <c r="F1054" s="1"/>
      <c r="G1054" s="1"/>
      <c r="H1054" s="1"/>
      <c r="I1054" s="1"/>
      <c r="J1054" s="4"/>
      <c r="K1054" s="5"/>
      <c r="L1054" s="5"/>
      <c r="M1054" s="1"/>
      <c r="N1054" s="4"/>
      <c r="O1054" s="1"/>
      <c r="P1054" s="1"/>
      <c r="Q1054" s="1"/>
      <c r="R1054" s="2"/>
      <c r="S1054" s="5"/>
      <c r="T1054" s="1"/>
      <c r="U1054" s="1"/>
    </row>
    <row r="1055" s="7" customFormat="true" ht="12.75" hidden="false" customHeight="false" outlineLevel="0" collapsed="false">
      <c r="A1055" s="1"/>
      <c r="B1055" s="2"/>
      <c r="C1055" s="2"/>
      <c r="D1055" s="2"/>
      <c r="E1055" s="3"/>
      <c r="F1055" s="1"/>
      <c r="G1055" s="1"/>
      <c r="H1055" s="1"/>
      <c r="I1055" s="1"/>
      <c r="J1055" s="4"/>
      <c r="K1055" s="5"/>
      <c r="L1055" s="5"/>
      <c r="M1055" s="1"/>
      <c r="N1055" s="4"/>
      <c r="O1055" s="1"/>
      <c r="P1055" s="1"/>
      <c r="Q1055" s="1"/>
      <c r="R1055" s="2"/>
      <c r="S1055" s="5"/>
      <c r="T1055" s="1"/>
      <c r="U1055" s="1"/>
    </row>
    <row r="1056" s="7" customFormat="true" ht="12.75" hidden="false" customHeight="false" outlineLevel="0" collapsed="false">
      <c r="A1056" s="1"/>
      <c r="B1056" s="2"/>
      <c r="C1056" s="2"/>
      <c r="D1056" s="2"/>
      <c r="E1056" s="3"/>
      <c r="F1056" s="1"/>
      <c r="G1056" s="1"/>
      <c r="H1056" s="1"/>
      <c r="I1056" s="1"/>
      <c r="J1056" s="4"/>
      <c r="K1056" s="5"/>
      <c r="L1056" s="5"/>
      <c r="M1056" s="1"/>
      <c r="N1056" s="4"/>
      <c r="O1056" s="1"/>
      <c r="P1056" s="1"/>
      <c r="Q1056" s="1"/>
      <c r="R1056" s="2"/>
      <c r="S1056" s="5"/>
      <c r="T1056" s="1"/>
      <c r="U1056" s="1"/>
    </row>
    <row r="1057" s="7" customFormat="true" ht="12.75" hidden="false" customHeight="false" outlineLevel="0" collapsed="false">
      <c r="A1057" s="1"/>
      <c r="B1057" s="2"/>
      <c r="C1057" s="2"/>
      <c r="D1057" s="2"/>
      <c r="E1057" s="3"/>
      <c r="F1057" s="1"/>
      <c r="G1057" s="1"/>
      <c r="H1057" s="1"/>
      <c r="I1057" s="1"/>
      <c r="J1057" s="4"/>
      <c r="K1057" s="5"/>
      <c r="L1057" s="5"/>
      <c r="M1057" s="1"/>
      <c r="N1057" s="4"/>
      <c r="O1057" s="1"/>
      <c r="P1057" s="1"/>
      <c r="Q1057" s="1"/>
      <c r="R1057" s="2"/>
      <c r="S1057" s="5"/>
      <c r="T1057" s="1"/>
      <c r="U1057" s="1"/>
    </row>
    <row r="1058" s="7" customFormat="true" ht="12.75" hidden="false" customHeight="false" outlineLevel="0" collapsed="false">
      <c r="A1058" s="1"/>
      <c r="B1058" s="2"/>
      <c r="C1058" s="2"/>
      <c r="D1058" s="2"/>
      <c r="E1058" s="3"/>
      <c r="F1058" s="1"/>
      <c r="G1058" s="1"/>
      <c r="H1058" s="1"/>
      <c r="I1058" s="1"/>
      <c r="J1058" s="4"/>
      <c r="K1058" s="5"/>
      <c r="L1058" s="5"/>
      <c r="M1058" s="1"/>
      <c r="N1058" s="4"/>
      <c r="O1058" s="1"/>
      <c r="P1058" s="1"/>
      <c r="Q1058" s="1"/>
      <c r="R1058" s="2"/>
      <c r="S1058" s="5"/>
      <c r="T1058" s="1"/>
      <c r="U1058" s="1"/>
    </row>
    <row r="1059" s="7" customFormat="true" ht="12.75" hidden="false" customHeight="false" outlineLevel="0" collapsed="false">
      <c r="A1059" s="1"/>
      <c r="B1059" s="2"/>
      <c r="C1059" s="2"/>
      <c r="D1059" s="2"/>
      <c r="E1059" s="3"/>
      <c r="F1059" s="1"/>
      <c r="G1059" s="1"/>
      <c r="H1059" s="1"/>
      <c r="I1059" s="1"/>
      <c r="J1059" s="4"/>
      <c r="K1059" s="5"/>
      <c r="L1059" s="5"/>
      <c r="M1059" s="1"/>
      <c r="N1059" s="4"/>
      <c r="O1059" s="1"/>
      <c r="P1059" s="1"/>
      <c r="Q1059" s="1"/>
      <c r="R1059" s="2"/>
      <c r="S1059" s="5"/>
      <c r="T1059" s="1"/>
      <c r="U1059" s="1"/>
    </row>
    <row r="1060" s="7" customFormat="true" ht="12.75" hidden="false" customHeight="false" outlineLevel="0" collapsed="false">
      <c r="A1060" s="1"/>
      <c r="B1060" s="2"/>
      <c r="C1060" s="2"/>
      <c r="D1060" s="2"/>
      <c r="E1060" s="3"/>
      <c r="F1060" s="1"/>
      <c r="G1060" s="1"/>
      <c r="H1060" s="1"/>
      <c r="I1060" s="1"/>
      <c r="J1060" s="4"/>
      <c r="K1060" s="5"/>
      <c r="L1060" s="5"/>
      <c r="M1060" s="1"/>
      <c r="N1060" s="4"/>
      <c r="O1060" s="1"/>
      <c r="P1060" s="1"/>
      <c r="Q1060" s="1"/>
      <c r="R1060" s="2"/>
      <c r="S1060" s="5"/>
      <c r="T1060" s="1"/>
      <c r="U1060" s="1"/>
    </row>
    <row r="1061" s="7" customFormat="true" ht="12.75" hidden="false" customHeight="false" outlineLevel="0" collapsed="false">
      <c r="A1061" s="1"/>
      <c r="B1061" s="2"/>
      <c r="C1061" s="2"/>
      <c r="D1061" s="2"/>
      <c r="E1061" s="3"/>
      <c r="F1061" s="1"/>
      <c r="G1061" s="1"/>
      <c r="H1061" s="1"/>
      <c r="I1061" s="1"/>
      <c r="J1061" s="4"/>
      <c r="K1061" s="5"/>
      <c r="L1061" s="5"/>
      <c r="M1061" s="1"/>
      <c r="N1061" s="4"/>
      <c r="O1061" s="1"/>
      <c r="P1061" s="1"/>
      <c r="Q1061" s="1"/>
      <c r="R1061" s="2"/>
      <c r="S1061" s="5"/>
      <c r="T1061" s="1"/>
      <c r="U1061" s="1"/>
    </row>
    <row r="1062" s="7" customFormat="true" ht="12.75" hidden="false" customHeight="false" outlineLevel="0" collapsed="false">
      <c r="A1062" s="1"/>
      <c r="B1062" s="2"/>
      <c r="C1062" s="2"/>
      <c r="D1062" s="2"/>
      <c r="E1062" s="3"/>
      <c r="F1062" s="1"/>
      <c r="G1062" s="1"/>
      <c r="H1062" s="1"/>
      <c r="I1062" s="1"/>
      <c r="J1062" s="4"/>
      <c r="K1062" s="5"/>
      <c r="L1062" s="5"/>
      <c r="M1062" s="1"/>
      <c r="N1062" s="4"/>
      <c r="O1062" s="1"/>
      <c r="P1062" s="1"/>
      <c r="Q1062" s="1"/>
      <c r="R1062" s="2"/>
      <c r="S1062" s="5"/>
      <c r="T1062" s="1"/>
      <c r="U1062" s="1"/>
    </row>
    <row r="1063" s="7" customFormat="true" ht="12.75" hidden="false" customHeight="false" outlineLevel="0" collapsed="false">
      <c r="A1063" s="1"/>
      <c r="B1063" s="2"/>
      <c r="C1063" s="2"/>
      <c r="D1063" s="2"/>
      <c r="E1063" s="3"/>
      <c r="F1063" s="1"/>
      <c r="G1063" s="1"/>
      <c r="H1063" s="1"/>
      <c r="I1063" s="1"/>
      <c r="J1063" s="4"/>
      <c r="K1063" s="5"/>
      <c r="L1063" s="5"/>
      <c r="M1063" s="1"/>
      <c r="N1063" s="4"/>
      <c r="O1063" s="1"/>
      <c r="P1063" s="1"/>
      <c r="Q1063" s="1"/>
      <c r="R1063" s="2"/>
      <c r="S1063" s="5"/>
      <c r="T1063" s="1"/>
      <c r="U1063" s="1"/>
    </row>
    <row r="1064" s="7" customFormat="true" ht="12.75" hidden="false" customHeight="false" outlineLevel="0" collapsed="false">
      <c r="A1064" s="1"/>
      <c r="B1064" s="2"/>
      <c r="C1064" s="2"/>
      <c r="D1064" s="2"/>
      <c r="E1064" s="3"/>
      <c r="F1064" s="1"/>
      <c r="G1064" s="1"/>
      <c r="H1064" s="1"/>
      <c r="I1064" s="1"/>
      <c r="J1064" s="4"/>
      <c r="K1064" s="5"/>
      <c r="L1064" s="5"/>
      <c r="M1064" s="1"/>
      <c r="N1064" s="4"/>
      <c r="O1064" s="1"/>
      <c r="P1064" s="1"/>
      <c r="Q1064" s="1"/>
      <c r="R1064" s="2"/>
      <c r="S1064" s="5"/>
      <c r="T1064" s="1"/>
      <c r="U1064" s="1"/>
    </row>
    <row r="1065" s="7" customFormat="true" ht="12.75" hidden="false" customHeight="false" outlineLevel="0" collapsed="false">
      <c r="A1065" s="1"/>
      <c r="B1065" s="2"/>
      <c r="C1065" s="2"/>
      <c r="D1065" s="2"/>
      <c r="E1065" s="3"/>
      <c r="F1065" s="1"/>
      <c r="G1065" s="1"/>
      <c r="H1065" s="1"/>
      <c r="I1065" s="1"/>
      <c r="J1065" s="4"/>
      <c r="K1065" s="5"/>
      <c r="L1065" s="5"/>
      <c r="M1065" s="1"/>
      <c r="N1065" s="4"/>
      <c r="O1065" s="1"/>
      <c r="P1065" s="1"/>
      <c r="Q1065" s="1"/>
      <c r="R1065" s="2"/>
      <c r="S1065" s="5"/>
      <c r="T1065" s="1"/>
      <c r="U1065" s="1"/>
    </row>
    <row r="1066" s="7" customFormat="true" ht="12.75" hidden="false" customHeight="false" outlineLevel="0" collapsed="false">
      <c r="A1066" s="1"/>
      <c r="B1066" s="2"/>
      <c r="C1066" s="2"/>
      <c r="D1066" s="2"/>
      <c r="E1066" s="3"/>
      <c r="F1066" s="1"/>
      <c r="G1066" s="1"/>
      <c r="H1066" s="1"/>
      <c r="I1066" s="1"/>
      <c r="J1066" s="4"/>
      <c r="K1066" s="5"/>
      <c r="L1066" s="5"/>
      <c r="M1066" s="1"/>
      <c r="N1066" s="4"/>
      <c r="O1066" s="1"/>
      <c r="P1066" s="1"/>
      <c r="Q1066" s="1"/>
      <c r="R1066" s="2"/>
      <c r="S1066" s="5"/>
      <c r="T1066" s="1"/>
      <c r="U1066" s="1"/>
    </row>
    <row r="1067" s="7" customFormat="true" ht="12.75" hidden="false" customHeight="false" outlineLevel="0" collapsed="false">
      <c r="A1067" s="1"/>
      <c r="B1067" s="2"/>
      <c r="C1067" s="2"/>
      <c r="D1067" s="2"/>
      <c r="E1067" s="3"/>
      <c r="F1067" s="1"/>
      <c r="G1067" s="1"/>
      <c r="H1067" s="1"/>
      <c r="I1067" s="1"/>
      <c r="J1067" s="4"/>
      <c r="K1067" s="5"/>
      <c r="L1067" s="5"/>
      <c r="M1067" s="1"/>
      <c r="N1067" s="4"/>
      <c r="O1067" s="1"/>
      <c r="P1067" s="1"/>
      <c r="Q1067" s="1"/>
      <c r="R1067" s="2"/>
      <c r="S1067" s="5"/>
      <c r="T1067" s="1"/>
      <c r="U1067" s="1"/>
    </row>
    <row r="1068" s="7" customFormat="true" ht="12.75" hidden="false" customHeight="false" outlineLevel="0" collapsed="false">
      <c r="A1068" s="1"/>
      <c r="B1068" s="2"/>
      <c r="C1068" s="2"/>
      <c r="D1068" s="2"/>
      <c r="E1068" s="3"/>
      <c r="F1068" s="1"/>
      <c r="G1068" s="1"/>
      <c r="H1068" s="1"/>
      <c r="I1068" s="1"/>
      <c r="J1068" s="4"/>
      <c r="K1068" s="5"/>
      <c r="L1068" s="5"/>
      <c r="M1068" s="1"/>
      <c r="N1068" s="4"/>
      <c r="O1068" s="1"/>
      <c r="P1068" s="1"/>
      <c r="Q1068" s="1"/>
      <c r="R1068" s="2"/>
      <c r="S1068" s="5"/>
      <c r="T1068" s="1"/>
      <c r="U1068" s="1"/>
    </row>
    <row r="1069" s="7" customFormat="true" ht="12.75" hidden="false" customHeight="false" outlineLevel="0" collapsed="false">
      <c r="A1069" s="1"/>
      <c r="B1069" s="2"/>
      <c r="C1069" s="2"/>
      <c r="D1069" s="2"/>
      <c r="E1069" s="3"/>
      <c r="F1069" s="1"/>
      <c r="G1069" s="1"/>
      <c r="H1069" s="1"/>
      <c r="I1069" s="1"/>
      <c r="J1069" s="4"/>
      <c r="K1069" s="5"/>
      <c r="L1069" s="5"/>
      <c r="M1069" s="1"/>
      <c r="N1069" s="4"/>
      <c r="O1069" s="1"/>
      <c r="P1069" s="1"/>
      <c r="Q1069" s="1"/>
      <c r="R1069" s="2"/>
      <c r="S1069" s="5"/>
      <c r="T1069" s="1"/>
      <c r="U1069" s="1"/>
    </row>
    <row r="1070" s="7" customFormat="true" ht="12.75" hidden="false" customHeight="false" outlineLevel="0" collapsed="false">
      <c r="A1070" s="1"/>
      <c r="B1070" s="2"/>
      <c r="C1070" s="2"/>
      <c r="D1070" s="2"/>
      <c r="E1070" s="3"/>
      <c r="F1070" s="1"/>
      <c r="G1070" s="1"/>
      <c r="H1070" s="1"/>
      <c r="I1070" s="1"/>
      <c r="J1070" s="4"/>
      <c r="K1070" s="5"/>
      <c r="L1070" s="5"/>
      <c r="M1070" s="1"/>
      <c r="N1070" s="4"/>
      <c r="O1070" s="1"/>
      <c r="P1070" s="1"/>
      <c r="Q1070" s="1"/>
      <c r="R1070" s="2"/>
      <c r="S1070" s="5"/>
      <c r="T1070" s="1"/>
      <c r="U1070" s="1"/>
    </row>
    <row r="1071" s="7" customFormat="true" ht="12.75" hidden="false" customHeight="false" outlineLevel="0" collapsed="false">
      <c r="A1071" s="1"/>
      <c r="B1071" s="2"/>
      <c r="C1071" s="2"/>
      <c r="D1071" s="2"/>
      <c r="E1071" s="3"/>
      <c r="F1071" s="1"/>
      <c r="G1071" s="1"/>
      <c r="H1071" s="1"/>
      <c r="I1071" s="1"/>
      <c r="J1071" s="4"/>
      <c r="K1071" s="5"/>
      <c r="L1071" s="5"/>
      <c r="M1071" s="1"/>
      <c r="N1071" s="4"/>
      <c r="O1071" s="1"/>
      <c r="P1071" s="1"/>
      <c r="Q1071" s="1"/>
      <c r="R1071" s="2"/>
      <c r="S1071" s="5"/>
      <c r="T1071" s="1"/>
      <c r="U1071" s="1"/>
    </row>
    <row r="1072" s="7" customFormat="true" ht="12.75" hidden="false" customHeight="false" outlineLevel="0" collapsed="false">
      <c r="A1072" s="1"/>
      <c r="B1072" s="2"/>
      <c r="C1072" s="2"/>
      <c r="D1072" s="2"/>
      <c r="E1072" s="3"/>
      <c r="F1072" s="1"/>
      <c r="G1072" s="1"/>
      <c r="H1072" s="1"/>
      <c r="I1072" s="1"/>
      <c r="J1072" s="4"/>
      <c r="K1072" s="5"/>
      <c r="L1072" s="5"/>
      <c r="M1072" s="1"/>
      <c r="N1072" s="4"/>
      <c r="O1072" s="1"/>
      <c r="P1072" s="1"/>
      <c r="Q1072" s="1"/>
      <c r="R1072" s="2"/>
      <c r="S1072" s="5"/>
      <c r="T1072" s="1"/>
      <c r="U1072" s="1"/>
    </row>
    <row r="1073" s="7" customFormat="true" ht="12.75" hidden="false" customHeight="false" outlineLevel="0" collapsed="false">
      <c r="A1073" s="1"/>
      <c r="B1073" s="2"/>
      <c r="C1073" s="2"/>
      <c r="D1073" s="2"/>
      <c r="E1073" s="3"/>
      <c r="F1073" s="1"/>
      <c r="G1073" s="1"/>
      <c r="H1073" s="1"/>
      <c r="I1073" s="1"/>
      <c r="J1073" s="4"/>
      <c r="K1073" s="5"/>
      <c r="L1073" s="5"/>
      <c r="M1073" s="1"/>
      <c r="N1073" s="4"/>
      <c r="O1073" s="1"/>
      <c r="P1073" s="1"/>
      <c r="Q1073" s="1"/>
      <c r="R1073" s="2"/>
      <c r="S1073" s="5"/>
      <c r="T1073" s="1"/>
      <c r="U1073" s="1"/>
    </row>
    <row r="1074" s="7" customFormat="true" ht="12.75" hidden="false" customHeight="false" outlineLevel="0" collapsed="false">
      <c r="A1074" s="1"/>
      <c r="B1074" s="2"/>
      <c r="C1074" s="2"/>
      <c r="D1074" s="2"/>
      <c r="E1074" s="3"/>
      <c r="F1074" s="1"/>
      <c r="G1074" s="1"/>
      <c r="H1074" s="1"/>
      <c r="I1074" s="1"/>
      <c r="J1074" s="4"/>
      <c r="K1074" s="5"/>
      <c r="L1074" s="5"/>
      <c r="M1074" s="1"/>
      <c r="N1074" s="4"/>
      <c r="O1074" s="1"/>
      <c r="P1074" s="1"/>
      <c r="Q1074" s="1"/>
      <c r="R1074" s="2"/>
      <c r="S1074" s="5"/>
      <c r="T1074" s="1"/>
      <c r="U1074" s="1"/>
    </row>
    <row r="1075" s="7" customFormat="true" ht="12.75" hidden="false" customHeight="false" outlineLevel="0" collapsed="false">
      <c r="A1075" s="1"/>
      <c r="B1075" s="2"/>
      <c r="C1075" s="2"/>
      <c r="D1075" s="2"/>
      <c r="E1075" s="3"/>
      <c r="F1075" s="1"/>
      <c r="G1075" s="1"/>
      <c r="H1075" s="1"/>
      <c r="I1075" s="1"/>
      <c r="J1075" s="4"/>
      <c r="K1075" s="5"/>
      <c r="L1075" s="5"/>
      <c r="M1075" s="1"/>
      <c r="N1075" s="4"/>
      <c r="O1075" s="1"/>
      <c r="P1075" s="1"/>
      <c r="Q1075" s="1"/>
      <c r="R1075" s="2"/>
      <c r="S1075" s="5"/>
      <c r="T1075" s="1"/>
      <c r="U1075" s="1"/>
    </row>
    <row r="1076" s="7" customFormat="true" ht="12.75" hidden="false" customHeight="false" outlineLevel="0" collapsed="false">
      <c r="A1076" s="1"/>
      <c r="B1076" s="2"/>
      <c r="C1076" s="2"/>
      <c r="D1076" s="2"/>
      <c r="E1076" s="3"/>
      <c r="F1076" s="1"/>
      <c r="G1076" s="1"/>
      <c r="H1076" s="1"/>
      <c r="I1076" s="1"/>
      <c r="J1076" s="4"/>
      <c r="K1076" s="5"/>
      <c r="L1076" s="5"/>
      <c r="M1076" s="1"/>
      <c r="N1076" s="4"/>
      <c r="O1076" s="1"/>
      <c r="P1076" s="1"/>
      <c r="Q1076" s="1"/>
      <c r="R1076" s="2"/>
      <c r="S1076" s="5"/>
      <c r="T1076" s="1"/>
      <c r="U1076" s="1"/>
    </row>
    <row r="1077" s="7" customFormat="true" ht="12.75" hidden="false" customHeight="false" outlineLevel="0" collapsed="false">
      <c r="A1077" s="1"/>
      <c r="B1077" s="2"/>
      <c r="C1077" s="2"/>
      <c r="D1077" s="2"/>
      <c r="E1077" s="3"/>
      <c r="F1077" s="1"/>
      <c r="G1077" s="1"/>
      <c r="H1077" s="1"/>
      <c r="I1077" s="1"/>
      <c r="J1077" s="4"/>
      <c r="K1077" s="5"/>
      <c r="L1077" s="5"/>
      <c r="M1077" s="1"/>
      <c r="N1077" s="4"/>
      <c r="O1077" s="1"/>
      <c r="P1077" s="1"/>
      <c r="Q1077" s="1"/>
      <c r="R1077" s="2"/>
      <c r="S1077" s="5"/>
      <c r="T1077" s="1"/>
      <c r="U1077" s="1"/>
    </row>
    <row r="1078" s="7" customFormat="true" ht="12.75" hidden="false" customHeight="false" outlineLevel="0" collapsed="false">
      <c r="A1078" s="1"/>
      <c r="B1078" s="2"/>
      <c r="C1078" s="2"/>
      <c r="D1078" s="2"/>
      <c r="E1078" s="3"/>
      <c r="F1078" s="1"/>
      <c r="G1078" s="1"/>
      <c r="H1078" s="1"/>
      <c r="I1078" s="1"/>
      <c r="J1078" s="4"/>
      <c r="K1078" s="5"/>
      <c r="L1078" s="5"/>
      <c r="M1078" s="1"/>
      <c r="N1078" s="4"/>
      <c r="O1078" s="1"/>
      <c r="P1078" s="1"/>
      <c r="Q1078" s="1"/>
      <c r="R1078" s="2"/>
      <c r="S1078" s="5"/>
      <c r="T1078" s="1"/>
      <c r="U1078" s="1"/>
    </row>
    <row r="1079" s="7" customFormat="true" ht="12.75" hidden="false" customHeight="false" outlineLevel="0" collapsed="false">
      <c r="A1079" s="1"/>
      <c r="B1079" s="2"/>
      <c r="C1079" s="2"/>
      <c r="D1079" s="2"/>
      <c r="E1079" s="3"/>
      <c r="F1079" s="1"/>
      <c r="G1079" s="1"/>
      <c r="H1079" s="1"/>
      <c r="I1079" s="1"/>
      <c r="J1079" s="4"/>
      <c r="K1079" s="5"/>
      <c r="L1079" s="5"/>
      <c r="M1079" s="1"/>
      <c r="N1079" s="4"/>
      <c r="O1079" s="1"/>
      <c r="P1079" s="1"/>
      <c r="Q1079" s="1"/>
      <c r="R1079" s="2"/>
      <c r="S1079" s="5"/>
      <c r="T1079" s="1"/>
      <c r="U1079" s="1"/>
    </row>
    <row r="1080" s="7" customFormat="true" ht="12.75" hidden="false" customHeight="false" outlineLevel="0" collapsed="false">
      <c r="A1080" s="1"/>
      <c r="B1080" s="2"/>
      <c r="C1080" s="2"/>
      <c r="D1080" s="2"/>
      <c r="E1080" s="3"/>
      <c r="F1080" s="1"/>
      <c r="G1080" s="1"/>
      <c r="H1080" s="1"/>
      <c r="I1080" s="1"/>
      <c r="J1080" s="4"/>
      <c r="K1080" s="5"/>
      <c r="L1080" s="5"/>
      <c r="M1080" s="1"/>
      <c r="N1080" s="4"/>
      <c r="O1080" s="1"/>
      <c r="P1080" s="1"/>
      <c r="Q1080" s="1"/>
      <c r="R1080" s="2"/>
      <c r="S1080" s="5"/>
      <c r="T1080" s="1"/>
      <c r="U1080" s="1"/>
    </row>
    <row r="1081" s="7" customFormat="true" ht="12.75" hidden="false" customHeight="false" outlineLevel="0" collapsed="false">
      <c r="A1081" s="1"/>
      <c r="B1081" s="2"/>
      <c r="C1081" s="2"/>
      <c r="D1081" s="2"/>
      <c r="E1081" s="3"/>
      <c r="F1081" s="1"/>
      <c r="G1081" s="1"/>
      <c r="H1081" s="1"/>
      <c r="I1081" s="1"/>
      <c r="J1081" s="4"/>
      <c r="K1081" s="5"/>
      <c r="L1081" s="5"/>
      <c r="M1081" s="1"/>
      <c r="N1081" s="4"/>
      <c r="O1081" s="1"/>
      <c r="P1081" s="1"/>
      <c r="Q1081" s="1"/>
      <c r="R1081" s="2"/>
      <c r="S1081" s="5"/>
      <c r="T1081" s="1"/>
      <c r="U1081" s="1"/>
    </row>
    <row r="1082" s="7" customFormat="true" ht="12.75" hidden="false" customHeight="false" outlineLevel="0" collapsed="false">
      <c r="A1082" s="1"/>
      <c r="B1082" s="2"/>
      <c r="C1082" s="2"/>
      <c r="D1082" s="2"/>
      <c r="E1082" s="3"/>
      <c r="F1082" s="1"/>
      <c r="G1082" s="1"/>
      <c r="H1082" s="1"/>
      <c r="I1082" s="1"/>
      <c r="J1082" s="4"/>
      <c r="K1082" s="5"/>
      <c r="L1082" s="5"/>
      <c r="M1082" s="1"/>
      <c r="N1082" s="4"/>
      <c r="O1082" s="1"/>
      <c r="P1082" s="1"/>
      <c r="Q1082" s="1"/>
      <c r="R1082" s="2"/>
      <c r="S1082" s="5"/>
      <c r="T1082" s="1"/>
      <c r="U1082" s="1"/>
    </row>
    <row r="1083" s="7" customFormat="true" ht="12.75" hidden="false" customHeight="false" outlineLevel="0" collapsed="false">
      <c r="A1083" s="1"/>
      <c r="B1083" s="2"/>
      <c r="C1083" s="2"/>
      <c r="D1083" s="2"/>
      <c r="E1083" s="3"/>
      <c r="F1083" s="1"/>
      <c r="G1083" s="1"/>
      <c r="H1083" s="1"/>
      <c r="I1083" s="1"/>
      <c r="J1083" s="4"/>
      <c r="K1083" s="5"/>
      <c r="L1083" s="5"/>
      <c r="M1083" s="1"/>
      <c r="N1083" s="4"/>
      <c r="O1083" s="1"/>
      <c r="P1083" s="1"/>
      <c r="Q1083" s="1"/>
      <c r="R1083" s="2"/>
      <c r="S1083" s="5"/>
      <c r="T1083" s="1"/>
      <c r="U1083" s="1"/>
    </row>
    <row r="1084" s="7" customFormat="true" ht="12.75" hidden="false" customHeight="false" outlineLevel="0" collapsed="false">
      <c r="A1084" s="1"/>
      <c r="B1084" s="2"/>
      <c r="C1084" s="2"/>
      <c r="D1084" s="2"/>
      <c r="E1084" s="3"/>
      <c r="F1084" s="1"/>
      <c r="G1084" s="1"/>
      <c r="H1084" s="1"/>
      <c r="I1084" s="1"/>
      <c r="J1084" s="4"/>
      <c r="K1084" s="5"/>
      <c r="L1084" s="5"/>
      <c r="M1084" s="1"/>
      <c r="N1084" s="4"/>
      <c r="O1084" s="1"/>
      <c r="P1084" s="1"/>
      <c r="Q1084" s="1"/>
      <c r="R1084" s="2"/>
      <c r="S1084" s="5"/>
      <c r="T1084" s="1"/>
      <c r="U1084" s="1"/>
    </row>
    <row r="1085" s="7" customFormat="true" ht="12.75" hidden="false" customHeight="false" outlineLevel="0" collapsed="false">
      <c r="A1085" s="1"/>
      <c r="B1085" s="2"/>
      <c r="C1085" s="2"/>
      <c r="D1085" s="2"/>
      <c r="E1085" s="3"/>
      <c r="F1085" s="1"/>
      <c r="G1085" s="1"/>
      <c r="H1085" s="1"/>
      <c r="I1085" s="1"/>
      <c r="J1085" s="4"/>
      <c r="K1085" s="5"/>
      <c r="L1085" s="5"/>
      <c r="M1085" s="1"/>
      <c r="N1085" s="4"/>
      <c r="O1085" s="1"/>
      <c r="P1085" s="1"/>
      <c r="Q1085" s="1"/>
      <c r="R1085" s="2"/>
      <c r="S1085" s="5"/>
      <c r="T1085" s="1"/>
      <c r="U1085" s="1"/>
    </row>
    <row r="1086" s="7" customFormat="true" ht="12.75" hidden="false" customHeight="false" outlineLevel="0" collapsed="false">
      <c r="A1086" s="1"/>
      <c r="B1086" s="2"/>
      <c r="C1086" s="2"/>
      <c r="D1086" s="2"/>
      <c r="E1086" s="3"/>
      <c r="F1086" s="1"/>
      <c r="G1086" s="1"/>
      <c r="H1086" s="1"/>
      <c r="I1086" s="1"/>
      <c r="J1086" s="4"/>
      <c r="K1086" s="5"/>
      <c r="L1086" s="5"/>
      <c r="M1086" s="1"/>
      <c r="N1086" s="4"/>
      <c r="O1086" s="1"/>
      <c r="P1086" s="1"/>
      <c r="Q1086" s="1"/>
      <c r="R1086" s="2"/>
      <c r="S1086" s="5"/>
      <c r="T1086" s="1"/>
      <c r="U1086" s="1"/>
    </row>
    <row r="1087" s="7" customFormat="true" ht="12.75" hidden="false" customHeight="false" outlineLevel="0" collapsed="false">
      <c r="A1087" s="1"/>
      <c r="B1087" s="2"/>
      <c r="C1087" s="2"/>
      <c r="D1087" s="2"/>
      <c r="E1087" s="3"/>
      <c r="F1087" s="1"/>
      <c r="G1087" s="1"/>
      <c r="H1087" s="1"/>
      <c r="I1087" s="1"/>
      <c r="J1087" s="4"/>
      <c r="K1087" s="5"/>
      <c r="L1087" s="5"/>
      <c r="M1087" s="1"/>
      <c r="N1087" s="4"/>
      <c r="O1087" s="1"/>
      <c r="P1087" s="1"/>
      <c r="Q1087" s="1"/>
      <c r="R1087" s="2"/>
      <c r="S1087" s="5"/>
      <c r="T1087" s="1"/>
      <c r="U1087" s="1"/>
    </row>
    <row r="1088" s="7" customFormat="true" ht="12.75" hidden="false" customHeight="false" outlineLevel="0" collapsed="false">
      <c r="A1088" s="1"/>
      <c r="B1088" s="2"/>
      <c r="C1088" s="2"/>
      <c r="D1088" s="2"/>
      <c r="E1088" s="3"/>
      <c r="F1088" s="1"/>
      <c r="G1088" s="1"/>
      <c r="H1088" s="1"/>
      <c r="I1088" s="1"/>
      <c r="J1088" s="4"/>
      <c r="K1088" s="5"/>
      <c r="L1088" s="5"/>
      <c r="M1088" s="1"/>
      <c r="N1088" s="4"/>
      <c r="O1088" s="1"/>
      <c r="P1088" s="1"/>
      <c r="Q1088" s="1"/>
      <c r="R1088" s="2"/>
      <c r="S1088" s="5"/>
      <c r="T1088" s="1"/>
      <c r="U1088" s="1"/>
    </row>
    <row r="1089" s="7" customFormat="true" ht="12.75" hidden="false" customHeight="false" outlineLevel="0" collapsed="false">
      <c r="A1089" s="1"/>
      <c r="B1089" s="2"/>
      <c r="C1089" s="2"/>
      <c r="D1089" s="2"/>
      <c r="E1089" s="3"/>
      <c r="F1089" s="1"/>
      <c r="G1089" s="1"/>
      <c r="H1089" s="1"/>
      <c r="I1089" s="1"/>
      <c r="J1089" s="4"/>
      <c r="K1089" s="5"/>
      <c r="L1089" s="5"/>
      <c r="M1089" s="1"/>
      <c r="N1089" s="4"/>
      <c r="O1089" s="1"/>
      <c r="P1089" s="1"/>
      <c r="Q1089" s="1"/>
      <c r="R1089" s="2"/>
      <c r="S1089" s="5"/>
      <c r="T1089" s="1"/>
      <c r="U1089" s="1"/>
    </row>
    <row r="1090" s="7" customFormat="true" ht="12.75" hidden="false" customHeight="false" outlineLevel="0" collapsed="false">
      <c r="A1090" s="1"/>
      <c r="B1090" s="2"/>
      <c r="C1090" s="2"/>
      <c r="D1090" s="2"/>
      <c r="E1090" s="3"/>
      <c r="F1090" s="1"/>
      <c r="G1090" s="1"/>
      <c r="H1090" s="1"/>
      <c r="I1090" s="1"/>
      <c r="J1090" s="4"/>
      <c r="K1090" s="5"/>
      <c r="L1090" s="5"/>
      <c r="M1090" s="1"/>
      <c r="N1090" s="4"/>
      <c r="O1090" s="1"/>
      <c r="P1090" s="1"/>
      <c r="Q1090" s="1"/>
      <c r="R1090" s="2"/>
      <c r="S1090" s="5"/>
      <c r="T1090" s="1"/>
      <c r="U1090" s="1"/>
    </row>
    <row r="1091" s="7" customFormat="true" ht="12.75" hidden="false" customHeight="false" outlineLevel="0" collapsed="false">
      <c r="A1091" s="1"/>
      <c r="B1091" s="2"/>
      <c r="C1091" s="2"/>
      <c r="D1091" s="2"/>
      <c r="E1091" s="3"/>
      <c r="F1091" s="1"/>
      <c r="G1091" s="1"/>
      <c r="H1091" s="1"/>
      <c r="I1091" s="1"/>
      <c r="J1091" s="4"/>
      <c r="K1091" s="5"/>
      <c r="L1091" s="5"/>
      <c r="M1091" s="1"/>
      <c r="N1091" s="4"/>
      <c r="O1091" s="1"/>
      <c r="P1091" s="1"/>
      <c r="Q1091" s="1"/>
      <c r="R1091" s="2"/>
      <c r="S1091" s="5"/>
      <c r="T1091" s="1"/>
      <c r="U1091" s="1"/>
    </row>
    <row r="1092" s="7" customFormat="true" ht="12.75" hidden="false" customHeight="false" outlineLevel="0" collapsed="false">
      <c r="A1092" s="1"/>
      <c r="B1092" s="2"/>
      <c r="C1092" s="2"/>
      <c r="D1092" s="2"/>
      <c r="E1092" s="3"/>
      <c r="F1092" s="1"/>
      <c r="G1092" s="1"/>
      <c r="H1092" s="1"/>
      <c r="I1092" s="1"/>
      <c r="J1092" s="4"/>
      <c r="K1092" s="5"/>
      <c r="L1092" s="5"/>
      <c r="M1092" s="1"/>
      <c r="N1092" s="4"/>
      <c r="O1092" s="1"/>
      <c r="P1092" s="1"/>
      <c r="Q1092" s="1"/>
      <c r="R1092" s="2"/>
      <c r="S1092" s="5"/>
      <c r="T1092" s="1"/>
      <c r="U1092" s="1"/>
    </row>
    <row r="1093" s="7" customFormat="true" ht="12.75" hidden="false" customHeight="false" outlineLevel="0" collapsed="false">
      <c r="A1093" s="1"/>
      <c r="B1093" s="2"/>
      <c r="C1093" s="2"/>
      <c r="D1093" s="2"/>
      <c r="E1093" s="3"/>
      <c r="F1093" s="1"/>
      <c r="G1093" s="1"/>
      <c r="H1093" s="1"/>
      <c r="I1093" s="1"/>
      <c r="J1093" s="4"/>
      <c r="K1093" s="5"/>
      <c r="L1093" s="5"/>
      <c r="M1093" s="1"/>
      <c r="N1093" s="4"/>
      <c r="O1093" s="1"/>
      <c r="P1093" s="1"/>
      <c r="Q1093" s="1"/>
      <c r="R1093" s="2"/>
      <c r="S1093" s="5"/>
      <c r="T1093" s="1"/>
      <c r="U1093" s="1"/>
    </row>
    <row r="1094" s="7" customFormat="true" ht="12.75" hidden="false" customHeight="false" outlineLevel="0" collapsed="false">
      <c r="A1094" s="1"/>
      <c r="B1094" s="2"/>
      <c r="C1094" s="2"/>
      <c r="D1094" s="2"/>
      <c r="E1094" s="3"/>
      <c r="F1094" s="1"/>
      <c r="G1094" s="1"/>
      <c r="H1094" s="1"/>
      <c r="I1094" s="1"/>
      <c r="J1094" s="4"/>
      <c r="K1094" s="5"/>
      <c r="L1094" s="5"/>
      <c r="M1094" s="1"/>
      <c r="N1094" s="4"/>
      <c r="O1094" s="1"/>
      <c r="P1094" s="1"/>
      <c r="Q1094" s="1"/>
      <c r="R1094" s="2"/>
      <c r="S1094" s="5"/>
      <c r="T1094" s="1"/>
      <c r="U1094" s="1"/>
    </row>
    <row r="1095" s="7" customFormat="true" ht="12.75" hidden="false" customHeight="false" outlineLevel="0" collapsed="false">
      <c r="A1095" s="1"/>
      <c r="B1095" s="2"/>
      <c r="C1095" s="2"/>
      <c r="D1095" s="2"/>
      <c r="E1095" s="3"/>
      <c r="F1095" s="1"/>
      <c r="G1095" s="1"/>
      <c r="H1095" s="1"/>
      <c r="I1095" s="1"/>
      <c r="J1095" s="4"/>
      <c r="K1095" s="5"/>
      <c r="L1095" s="5"/>
      <c r="M1095" s="1"/>
      <c r="N1095" s="4"/>
      <c r="O1095" s="1"/>
      <c r="P1095" s="1"/>
      <c r="Q1095" s="1"/>
      <c r="R1095" s="2"/>
      <c r="S1095" s="5"/>
      <c r="T1095" s="1"/>
      <c r="U1095" s="1"/>
    </row>
    <row r="1096" s="7" customFormat="true" ht="12.75" hidden="false" customHeight="false" outlineLevel="0" collapsed="false">
      <c r="A1096" s="1"/>
      <c r="B1096" s="2"/>
      <c r="C1096" s="2"/>
      <c r="D1096" s="2"/>
      <c r="E1096" s="3"/>
      <c r="F1096" s="1"/>
      <c r="G1096" s="1"/>
      <c r="H1096" s="1"/>
      <c r="I1096" s="1"/>
      <c r="J1096" s="4"/>
      <c r="K1096" s="5"/>
      <c r="L1096" s="5"/>
      <c r="M1096" s="1"/>
      <c r="N1096" s="4"/>
      <c r="O1096" s="1"/>
      <c r="P1096" s="1"/>
      <c r="Q1096" s="1"/>
      <c r="R1096" s="2"/>
      <c r="S1096" s="5"/>
      <c r="T1096" s="1"/>
      <c r="U1096" s="1"/>
    </row>
    <row r="1097" s="7" customFormat="true" ht="12.75" hidden="false" customHeight="false" outlineLevel="0" collapsed="false">
      <c r="A1097" s="1"/>
      <c r="B1097" s="2"/>
      <c r="C1097" s="2"/>
      <c r="D1097" s="2"/>
      <c r="E1097" s="3"/>
      <c r="F1097" s="1"/>
      <c r="G1097" s="1"/>
      <c r="H1097" s="1"/>
      <c r="I1097" s="1"/>
      <c r="J1097" s="4"/>
      <c r="K1097" s="5"/>
      <c r="L1097" s="5"/>
      <c r="M1097" s="1"/>
      <c r="N1097" s="4"/>
      <c r="O1097" s="1"/>
      <c r="P1097" s="1"/>
      <c r="Q1097" s="1"/>
      <c r="R1097" s="2"/>
      <c r="S1097" s="5"/>
      <c r="T1097" s="1"/>
      <c r="U1097" s="1"/>
    </row>
    <row r="1098" s="7" customFormat="true" ht="12.75" hidden="false" customHeight="false" outlineLevel="0" collapsed="false">
      <c r="A1098" s="1"/>
      <c r="B1098" s="2"/>
      <c r="C1098" s="2"/>
      <c r="D1098" s="2"/>
      <c r="E1098" s="3"/>
      <c r="F1098" s="1"/>
      <c r="G1098" s="1"/>
      <c r="H1098" s="1"/>
      <c r="I1098" s="1"/>
      <c r="J1098" s="4"/>
      <c r="K1098" s="5"/>
      <c r="L1098" s="5"/>
      <c r="M1098" s="1"/>
      <c r="N1098" s="4"/>
      <c r="O1098" s="1"/>
      <c r="P1098" s="1"/>
      <c r="Q1098" s="1"/>
      <c r="R1098" s="2"/>
      <c r="S1098" s="5"/>
      <c r="T1098" s="1"/>
      <c r="U1098" s="1"/>
    </row>
    <row r="1099" s="7" customFormat="true" ht="12.75" hidden="false" customHeight="false" outlineLevel="0" collapsed="false">
      <c r="A1099" s="1"/>
      <c r="B1099" s="2"/>
      <c r="C1099" s="2"/>
      <c r="D1099" s="2"/>
      <c r="E1099" s="3"/>
      <c r="F1099" s="1"/>
      <c r="G1099" s="1"/>
      <c r="H1099" s="1"/>
      <c r="I1099" s="1"/>
      <c r="J1099" s="4"/>
      <c r="K1099" s="5"/>
      <c r="L1099" s="5"/>
      <c r="M1099" s="1"/>
      <c r="N1099" s="4"/>
      <c r="O1099" s="1"/>
      <c r="P1099" s="1"/>
      <c r="Q1099" s="1"/>
      <c r="R1099" s="2"/>
      <c r="S1099" s="5"/>
      <c r="T1099" s="1"/>
      <c r="U1099" s="1"/>
    </row>
    <row r="1100" s="7" customFormat="true" ht="12.75" hidden="false" customHeight="false" outlineLevel="0" collapsed="false">
      <c r="A1100" s="1"/>
      <c r="B1100" s="2"/>
      <c r="C1100" s="2"/>
      <c r="D1100" s="2"/>
      <c r="E1100" s="3"/>
      <c r="F1100" s="1"/>
      <c r="G1100" s="1"/>
      <c r="H1100" s="1"/>
      <c r="I1100" s="1"/>
      <c r="J1100" s="4"/>
      <c r="K1100" s="5"/>
      <c r="L1100" s="5"/>
      <c r="M1100" s="1"/>
      <c r="N1100" s="4"/>
      <c r="O1100" s="1"/>
      <c r="P1100" s="1"/>
      <c r="Q1100" s="1"/>
      <c r="R1100" s="2"/>
      <c r="S1100" s="5"/>
      <c r="T1100" s="1"/>
      <c r="U1100" s="1"/>
    </row>
    <row r="1101" s="7" customFormat="true" ht="12.75" hidden="false" customHeight="false" outlineLevel="0" collapsed="false">
      <c r="A1101" s="1"/>
      <c r="B1101" s="2"/>
      <c r="C1101" s="2"/>
      <c r="D1101" s="2"/>
      <c r="E1101" s="3"/>
      <c r="F1101" s="1"/>
      <c r="G1101" s="1"/>
      <c r="H1101" s="1"/>
      <c r="I1101" s="1"/>
      <c r="J1101" s="4"/>
      <c r="K1101" s="5"/>
      <c r="L1101" s="5"/>
      <c r="M1101" s="1"/>
      <c r="N1101" s="4"/>
      <c r="O1101" s="1"/>
      <c r="P1101" s="1"/>
      <c r="Q1101" s="1"/>
      <c r="R1101" s="2"/>
      <c r="S1101" s="5"/>
      <c r="T1101" s="1"/>
      <c r="U1101" s="1"/>
    </row>
    <row r="1102" s="7" customFormat="true" ht="12.75" hidden="false" customHeight="false" outlineLevel="0" collapsed="false">
      <c r="A1102" s="1"/>
      <c r="B1102" s="2"/>
      <c r="C1102" s="2"/>
      <c r="D1102" s="2"/>
      <c r="E1102" s="3"/>
      <c r="F1102" s="1"/>
      <c r="G1102" s="1"/>
      <c r="H1102" s="1"/>
      <c r="I1102" s="1"/>
      <c r="J1102" s="4"/>
      <c r="K1102" s="5"/>
      <c r="L1102" s="5"/>
      <c r="M1102" s="1"/>
      <c r="N1102" s="4"/>
      <c r="O1102" s="1"/>
      <c r="P1102" s="1"/>
      <c r="Q1102" s="1"/>
      <c r="R1102" s="2"/>
      <c r="S1102" s="5"/>
      <c r="T1102" s="1"/>
      <c r="U1102" s="1"/>
    </row>
    <row r="1103" s="7" customFormat="true" ht="12.75" hidden="false" customHeight="false" outlineLevel="0" collapsed="false">
      <c r="A1103" s="1"/>
      <c r="B1103" s="2"/>
      <c r="C1103" s="2"/>
      <c r="D1103" s="2"/>
      <c r="E1103" s="3"/>
      <c r="F1103" s="1"/>
      <c r="G1103" s="1"/>
      <c r="H1103" s="1"/>
      <c r="I1103" s="1"/>
      <c r="J1103" s="4"/>
      <c r="K1103" s="5"/>
      <c r="L1103" s="5"/>
      <c r="M1103" s="1"/>
      <c r="N1103" s="4"/>
      <c r="O1103" s="1"/>
      <c r="P1103" s="1"/>
      <c r="Q1103" s="1"/>
      <c r="R1103" s="2"/>
      <c r="S1103" s="5"/>
      <c r="T1103" s="1"/>
      <c r="U1103" s="1"/>
    </row>
    <row r="1104" s="7" customFormat="true" ht="12.75" hidden="false" customHeight="false" outlineLevel="0" collapsed="false">
      <c r="A1104" s="1"/>
      <c r="B1104" s="2"/>
      <c r="C1104" s="2"/>
      <c r="D1104" s="2"/>
      <c r="E1104" s="3"/>
      <c r="F1104" s="1"/>
      <c r="G1104" s="1"/>
      <c r="H1104" s="1"/>
      <c r="I1104" s="1"/>
      <c r="J1104" s="4"/>
      <c r="K1104" s="5"/>
      <c r="L1104" s="5"/>
      <c r="M1104" s="1"/>
      <c r="N1104" s="4"/>
      <c r="O1104" s="1"/>
      <c r="P1104" s="1"/>
      <c r="Q1104" s="1"/>
      <c r="R1104" s="2"/>
      <c r="S1104" s="5"/>
      <c r="T1104" s="1"/>
      <c r="U1104" s="1"/>
    </row>
    <row r="1105" s="7" customFormat="true" ht="12.75" hidden="false" customHeight="false" outlineLevel="0" collapsed="false">
      <c r="A1105" s="1"/>
      <c r="B1105" s="2"/>
      <c r="C1105" s="2"/>
      <c r="D1105" s="2"/>
      <c r="E1105" s="3"/>
      <c r="F1105" s="1"/>
      <c r="G1105" s="1"/>
      <c r="H1105" s="1"/>
      <c r="I1105" s="1"/>
      <c r="J1105" s="4"/>
      <c r="K1105" s="5"/>
      <c r="L1105" s="5"/>
      <c r="M1105" s="1"/>
      <c r="N1105" s="4"/>
      <c r="O1105" s="1"/>
      <c r="P1105" s="1"/>
      <c r="Q1105" s="1"/>
      <c r="R1105" s="2"/>
      <c r="S1105" s="5"/>
      <c r="T1105" s="1"/>
      <c r="U1105" s="1"/>
    </row>
    <row r="1106" s="7" customFormat="true" ht="12.75" hidden="false" customHeight="false" outlineLevel="0" collapsed="false">
      <c r="A1106" s="1"/>
      <c r="B1106" s="2"/>
      <c r="C1106" s="2"/>
      <c r="D1106" s="2"/>
      <c r="E1106" s="3"/>
      <c r="F1106" s="1"/>
      <c r="G1106" s="1"/>
      <c r="H1106" s="1"/>
      <c r="I1106" s="1"/>
      <c r="J1106" s="4"/>
      <c r="K1106" s="5"/>
      <c r="L1106" s="5"/>
      <c r="M1106" s="1"/>
      <c r="N1106" s="4"/>
      <c r="O1106" s="1"/>
      <c r="P1106" s="1"/>
      <c r="Q1106" s="1"/>
      <c r="R1106" s="2"/>
      <c r="S1106" s="5"/>
      <c r="T1106" s="1"/>
      <c r="U1106" s="1"/>
    </row>
    <row r="1107" s="7" customFormat="true" ht="12.75" hidden="false" customHeight="false" outlineLevel="0" collapsed="false">
      <c r="A1107" s="1"/>
      <c r="B1107" s="2"/>
      <c r="C1107" s="2"/>
      <c r="D1107" s="2"/>
      <c r="E1107" s="3"/>
      <c r="F1107" s="1"/>
      <c r="G1107" s="1"/>
      <c r="H1107" s="1"/>
      <c r="I1107" s="1"/>
      <c r="J1107" s="4"/>
      <c r="K1107" s="5"/>
      <c r="L1107" s="5"/>
      <c r="M1107" s="1"/>
      <c r="N1107" s="4"/>
      <c r="O1107" s="1"/>
      <c r="P1107" s="1"/>
      <c r="Q1107" s="1"/>
      <c r="R1107" s="2"/>
      <c r="S1107" s="5"/>
      <c r="T1107" s="1"/>
      <c r="U1107" s="1"/>
    </row>
    <row r="1108" s="7" customFormat="true" ht="12.75" hidden="false" customHeight="false" outlineLevel="0" collapsed="false">
      <c r="A1108" s="1"/>
      <c r="B1108" s="2"/>
      <c r="C1108" s="2"/>
      <c r="D1108" s="2"/>
      <c r="E1108" s="3"/>
      <c r="F1108" s="1"/>
      <c r="G1108" s="1"/>
      <c r="H1108" s="1"/>
      <c r="I1108" s="1"/>
      <c r="J1108" s="4"/>
      <c r="K1108" s="5"/>
      <c r="L1108" s="5"/>
      <c r="M1108" s="1"/>
      <c r="N1108" s="4"/>
      <c r="O1108" s="1"/>
      <c r="P1108" s="1"/>
      <c r="Q1108" s="1"/>
      <c r="R1108" s="2"/>
      <c r="S1108" s="5"/>
      <c r="T1108" s="1"/>
      <c r="U1108" s="1"/>
    </row>
    <row r="1109" s="7" customFormat="true" ht="12.75" hidden="false" customHeight="false" outlineLevel="0" collapsed="false">
      <c r="A1109" s="1"/>
      <c r="B1109" s="2"/>
      <c r="C1109" s="2"/>
      <c r="D1109" s="2"/>
      <c r="E1109" s="3"/>
      <c r="F1109" s="1"/>
      <c r="G1109" s="1"/>
      <c r="H1109" s="1"/>
      <c r="I1109" s="1"/>
      <c r="J1109" s="4"/>
      <c r="K1109" s="5"/>
      <c r="L1109" s="5"/>
      <c r="M1109" s="1"/>
      <c r="N1109" s="4"/>
      <c r="O1109" s="1"/>
      <c r="P1109" s="1"/>
      <c r="Q1109" s="1"/>
      <c r="R1109" s="2"/>
      <c r="S1109" s="5"/>
      <c r="T1109" s="1"/>
      <c r="U1109" s="1"/>
    </row>
    <row r="1110" s="7" customFormat="true" ht="12.75" hidden="false" customHeight="false" outlineLevel="0" collapsed="false">
      <c r="A1110" s="1"/>
      <c r="B1110" s="2"/>
      <c r="C1110" s="2"/>
      <c r="D1110" s="2"/>
      <c r="E1110" s="3"/>
      <c r="F1110" s="1"/>
      <c r="G1110" s="1"/>
      <c r="H1110" s="1"/>
      <c r="I1110" s="1"/>
      <c r="J1110" s="4"/>
      <c r="K1110" s="5"/>
      <c r="L1110" s="5"/>
      <c r="M1110" s="1"/>
      <c r="N1110" s="4"/>
      <c r="O1110" s="1"/>
      <c r="P1110" s="1"/>
      <c r="Q1110" s="1"/>
      <c r="R1110" s="2"/>
      <c r="S1110" s="5"/>
      <c r="T1110" s="1"/>
      <c r="U1110" s="1"/>
    </row>
    <row r="1111" s="7" customFormat="true" ht="12.75" hidden="false" customHeight="false" outlineLevel="0" collapsed="false">
      <c r="A1111" s="1"/>
      <c r="B1111" s="2"/>
      <c r="C1111" s="2"/>
      <c r="D1111" s="2"/>
      <c r="E1111" s="3"/>
      <c r="F1111" s="1"/>
      <c r="G1111" s="1"/>
      <c r="H1111" s="1"/>
      <c r="I1111" s="1"/>
      <c r="J1111" s="4"/>
      <c r="K1111" s="5"/>
      <c r="L1111" s="5"/>
      <c r="M1111" s="1"/>
      <c r="N1111" s="4"/>
      <c r="O1111" s="1"/>
      <c r="P1111" s="1"/>
      <c r="Q1111" s="1"/>
      <c r="R1111" s="2"/>
      <c r="S1111" s="5"/>
      <c r="T1111" s="1"/>
      <c r="U1111" s="1"/>
    </row>
    <row r="1112" s="7" customFormat="true" ht="12.75" hidden="false" customHeight="false" outlineLevel="0" collapsed="false">
      <c r="A1112" s="1"/>
      <c r="B1112" s="2"/>
      <c r="C1112" s="2"/>
      <c r="D1112" s="2"/>
      <c r="E1112" s="3"/>
      <c r="F1112" s="1"/>
      <c r="G1112" s="1"/>
      <c r="H1112" s="1"/>
      <c r="I1112" s="1"/>
      <c r="J1112" s="4"/>
      <c r="K1112" s="5"/>
      <c r="L1112" s="5"/>
      <c r="M1112" s="1"/>
      <c r="N1112" s="4"/>
      <c r="O1112" s="1"/>
      <c r="P1112" s="1"/>
      <c r="Q1112" s="1"/>
      <c r="R1112" s="2"/>
      <c r="S1112" s="5"/>
      <c r="T1112" s="1"/>
      <c r="U1112" s="1"/>
    </row>
    <row r="1113" s="7" customFormat="true" ht="12.75" hidden="false" customHeight="false" outlineLevel="0" collapsed="false">
      <c r="A1113" s="1"/>
      <c r="B1113" s="2"/>
      <c r="C1113" s="2"/>
      <c r="D1113" s="2"/>
      <c r="E1113" s="3"/>
      <c r="F1113" s="1"/>
      <c r="G1113" s="1"/>
      <c r="H1113" s="1"/>
      <c r="I1113" s="1"/>
      <c r="J1113" s="4"/>
      <c r="K1113" s="5"/>
      <c r="L1113" s="5"/>
      <c r="M1113" s="1"/>
      <c r="N1113" s="4"/>
      <c r="O1113" s="1"/>
      <c r="P1113" s="1"/>
      <c r="Q1113" s="1"/>
      <c r="R1113" s="2"/>
      <c r="S1113" s="5"/>
      <c r="T1113" s="1"/>
      <c r="U1113" s="1"/>
    </row>
    <row r="1114" s="7" customFormat="true" ht="12.75" hidden="false" customHeight="false" outlineLevel="0" collapsed="false">
      <c r="A1114" s="1"/>
      <c r="B1114" s="2"/>
      <c r="C1114" s="2"/>
      <c r="D1114" s="2"/>
      <c r="E1114" s="3"/>
      <c r="F1114" s="1"/>
      <c r="G1114" s="1"/>
      <c r="H1114" s="1"/>
      <c r="I1114" s="1"/>
      <c r="J1114" s="4"/>
      <c r="K1114" s="5"/>
      <c r="L1114" s="5"/>
      <c r="M1114" s="1"/>
      <c r="N1114" s="4"/>
      <c r="O1114" s="1"/>
      <c r="P1114" s="1"/>
      <c r="Q1114" s="1"/>
      <c r="R1114" s="2"/>
      <c r="S1114" s="5"/>
      <c r="T1114" s="1"/>
      <c r="U1114" s="1"/>
    </row>
    <row r="1115" s="7" customFormat="true" ht="12.75" hidden="false" customHeight="false" outlineLevel="0" collapsed="false">
      <c r="A1115" s="1"/>
      <c r="B1115" s="2"/>
      <c r="C1115" s="2"/>
      <c r="D1115" s="2"/>
      <c r="E1115" s="3"/>
      <c r="F1115" s="1"/>
      <c r="G1115" s="1"/>
      <c r="H1115" s="1"/>
      <c r="I1115" s="1"/>
      <c r="J1115" s="4"/>
      <c r="K1115" s="5"/>
      <c r="L1115" s="5"/>
      <c r="M1115" s="1"/>
      <c r="N1115" s="4"/>
      <c r="O1115" s="1"/>
      <c r="P1115" s="1"/>
      <c r="Q1115" s="1"/>
      <c r="R1115" s="2"/>
      <c r="S1115" s="5"/>
      <c r="T1115" s="1"/>
      <c r="U1115" s="1"/>
    </row>
    <row r="1116" s="7" customFormat="true" ht="12.75" hidden="false" customHeight="false" outlineLevel="0" collapsed="false">
      <c r="A1116" s="1"/>
      <c r="B1116" s="2"/>
      <c r="C1116" s="2"/>
      <c r="D1116" s="2"/>
      <c r="E1116" s="3"/>
      <c r="F1116" s="1"/>
      <c r="G1116" s="1"/>
      <c r="H1116" s="1"/>
      <c r="I1116" s="1"/>
      <c r="J1116" s="4"/>
      <c r="K1116" s="5"/>
      <c r="L1116" s="5"/>
      <c r="M1116" s="1"/>
      <c r="N1116" s="4"/>
      <c r="O1116" s="1"/>
      <c r="P1116" s="1"/>
      <c r="Q1116" s="1"/>
      <c r="R1116" s="2"/>
      <c r="S1116" s="5"/>
      <c r="T1116" s="1"/>
      <c r="U1116" s="1"/>
    </row>
    <row r="1117" s="7" customFormat="true" ht="12.75" hidden="false" customHeight="false" outlineLevel="0" collapsed="false">
      <c r="A1117" s="1"/>
      <c r="B1117" s="2"/>
      <c r="C1117" s="2"/>
      <c r="D1117" s="2"/>
      <c r="E1117" s="3"/>
      <c r="F1117" s="1"/>
      <c r="G1117" s="1"/>
      <c r="H1117" s="1"/>
      <c r="I1117" s="1"/>
      <c r="J1117" s="4"/>
      <c r="K1117" s="5"/>
      <c r="L1117" s="5"/>
      <c r="M1117" s="1"/>
      <c r="N1117" s="4"/>
      <c r="O1117" s="1"/>
      <c r="P1117" s="1"/>
      <c r="Q1117" s="1"/>
      <c r="R1117" s="2"/>
      <c r="S1117" s="5"/>
      <c r="T1117" s="1"/>
      <c r="U1117" s="1"/>
    </row>
    <row r="1118" s="7" customFormat="true" ht="12.75" hidden="false" customHeight="false" outlineLevel="0" collapsed="false">
      <c r="A1118" s="1"/>
      <c r="B1118" s="2"/>
      <c r="C1118" s="2"/>
      <c r="D1118" s="2"/>
      <c r="E1118" s="3"/>
      <c r="F1118" s="1"/>
      <c r="G1118" s="1"/>
      <c r="H1118" s="1"/>
      <c r="I1118" s="1"/>
      <c r="J1118" s="4"/>
      <c r="K1118" s="5"/>
      <c r="L1118" s="5"/>
      <c r="M1118" s="1"/>
      <c r="N1118" s="4"/>
      <c r="O1118" s="1"/>
      <c r="P1118" s="1"/>
      <c r="Q1118" s="1"/>
      <c r="R1118" s="2"/>
      <c r="S1118" s="5"/>
      <c r="T1118" s="1"/>
      <c r="U1118" s="1"/>
    </row>
    <row r="1119" s="7" customFormat="true" ht="12.75" hidden="false" customHeight="false" outlineLevel="0" collapsed="false">
      <c r="A1119" s="1"/>
      <c r="B1119" s="2"/>
      <c r="C1119" s="2"/>
      <c r="D1119" s="2"/>
      <c r="E1119" s="3"/>
      <c r="F1119" s="1"/>
      <c r="G1119" s="1"/>
      <c r="H1119" s="1"/>
      <c r="I1119" s="1"/>
      <c r="J1119" s="4"/>
      <c r="K1119" s="5"/>
      <c r="L1119" s="5"/>
      <c r="M1119" s="1"/>
      <c r="N1119" s="4"/>
      <c r="O1119" s="1"/>
      <c r="P1119" s="1"/>
      <c r="Q1119" s="1"/>
      <c r="R1119" s="2"/>
      <c r="S1119" s="5"/>
      <c r="T1119" s="1"/>
      <c r="U1119" s="1"/>
    </row>
    <row r="1120" s="7" customFormat="true" ht="12.75" hidden="false" customHeight="false" outlineLevel="0" collapsed="false">
      <c r="A1120" s="1"/>
      <c r="B1120" s="2"/>
      <c r="C1120" s="2"/>
      <c r="D1120" s="2"/>
      <c r="E1120" s="3"/>
      <c r="F1120" s="1"/>
      <c r="G1120" s="1"/>
      <c r="H1120" s="1"/>
      <c r="I1120" s="1"/>
      <c r="J1120" s="4"/>
      <c r="K1120" s="5"/>
      <c r="L1120" s="5"/>
      <c r="M1120" s="1"/>
      <c r="N1120" s="4"/>
      <c r="O1120" s="1"/>
      <c r="P1120" s="1"/>
      <c r="Q1120" s="1"/>
      <c r="R1120" s="2"/>
      <c r="S1120" s="5"/>
      <c r="T1120" s="1"/>
      <c r="U1120" s="1"/>
    </row>
    <row r="1121" s="7" customFormat="true" ht="12.75" hidden="false" customHeight="false" outlineLevel="0" collapsed="false">
      <c r="A1121" s="1"/>
      <c r="B1121" s="2"/>
      <c r="C1121" s="2"/>
      <c r="D1121" s="2"/>
      <c r="E1121" s="3"/>
      <c r="F1121" s="1"/>
      <c r="G1121" s="1"/>
      <c r="H1121" s="1"/>
      <c r="I1121" s="1"/>
      <c r="J1121" s="4"/>
      <c r="K1121" s="5"/>
      <c r="L1121" s="5"/>
      <c r="M1121" s="1"/>
      <c r="N1121" s="4"/>
      <c r="O1121" s="1"/>
      <c r="P1121" s="1"/>
      <c r="Q1121" s="1"/>
      <c r="R1121" s="2"/>
      <c r="S1121" s="5"/>
      <c r="T1121" s="1"/>
      <c r="U1121" s="1"/>
    </row>
    <row r="1122" s="7" customFormat="true" ht="12.75" hidden="false" customHeight="false" outlineLevel="0" collapsed="false">
      <c r="A1122" s="1"/>
      <c r="B1122" s="2"/>
      <c r="C1122" s="2"/>
      <c r="D1122" s="2"/>
      <c r="E1122" s="3"/>
      <c r="F1122" s="1"/>
      <c r="G1122" s="1"/>
      <c r="H1122" s="1"/>
      <c r="I1122" s="1"/>
      <c r="J1122" s="4"/>
      <c r="K1122" s="5"/>
      <c r="L1122" s="5"/>
      <c r="M1122" s="1"/>
      <c r="N1122" s="4"/>
      <c r="O1122" s="1"/>
      <c r="P1122" s="1"/>
      <c r="Q1122" s="1"/>
      <c r="R1122" s="2"/>
      <c r="S1122" s="5"/>
      <c r="T1122" s="1"/>
      <c r="U1122" s="1"/>
    </row>
    <row r="1123" s="7" customFormat="true" ht="12.75" hidden="false" customHeight="false" outlineLevel="0" collapsed="false">
      <c r="A1123" s="1"/>
      <c r="B1123" s="2"/>
      <c r="C1123" s="2"/>
      <c r="D1123" s="2"/>
      <c r="E1123" s="3"/>
      <c r="F1123" s="1"/>
      <c r="G1123" s="1"/>
      <c r="H1123" s="1"/>
      <c r="I1123" s="1"/>
      <c r="J1123" s="4"/>
      <c r="K1123" s="5"/>
      <c r="L1123" s="5"/>
      <c r="M1123" s="1"/>
      <c r="N1123" s="4"/>
      <c r="O1123" s="1"/>
      <c r="P1123" s="1"/>
      <c r="Q1123" s="1"/>
      <c r="R1123" s="2"/>
      <c r="S1123" s="5"/>
      <c r="T1123" s="1"/>
      <c r="U1123" s="1"/>
    </row>
    <row r="1124" s="7" customFormat="true" ht="12.75" hidden="false" customHeight="false" outlineLevel="0" collapsed="false">
      <c r="A1124" s="1"/>
      <c r="B1124" s="2"/>
      <c r="C1124" s="2"/>
      <c r="D1124" s="2"/>
      <c r="E1124" s="3"/>
      <c r="F1124" s="1"/>
      <c r="G1124" s="1"/>
      <c r="H1124" s="1"/>
      <c r="I1124" s="1"/>
      <c r="J1124" s="4"/>
      <c r="K1124" s="5"/>
      <c r="L1124" s="5"/>
      <c r="M1124" s="1"/>
      <c r="N1124" s="4"/>
      <c r="O1124" s="1"/>
      <c r="P1124" s="1"/>
      <c r="Q1124" s="1"/>
      <c r="R1124" s="2"/>
      <c r="S1124" s="5"/>
      <c r="T1124" s="1"/>
      <c r="U1124" s="1"/>
    </row>
    <row r="1125" s="7" customFormat="true" ht="12.75" hidden="false" customHeight="false" outlineLevel="0" collapsed="false">
      <c r="A1125" s="1"/>
      <c r="B1125" s="2"/>
      <c r="C1125" s="2"/>
      <c r="D1125" s="2"/>
      <c r="E1125" s="3"/>
      <c r="F1125" s="1"/>
      <c r="G1125" s="1"/>
      <c r="H1125" s="1"/>
      <c r="I1125" s="1"/>
      <c r="J1125" s="4"/>
      <c r="K1125" s="5"/>
      <c r="L1125" s="5"/>
      <c r="M1125" s="1"/>
      <c r="N1125" s="4"/>
      <c r="O1125" s="1"/>
      <c r="P1125" s="1"/>
      <c r="Q1125" s="1"/>
      <c r="R1125" s="2"/>
      <c r="S1125" s="5"/>
      <c r="T1125" s="1"/>
      <c r="U1125" s="1"/>
    </row>
    <row r="1126" s="7" customFormat="true" ht="12.75" hidden="false" customHeight="false" outlineLevel="0" collapsed="false">
      <c r="A1126" s="1"/>
      <c r="B1126" s="2"/>
      <c r="C1126" s="2"/>
      <c r="D1126" s="2"/>
      <c r="E1126" s="3"/>
      <c r="F1126" s="1"/>
      <c r="G1126" s="1"/>
      <c r="H1126" s="1"/>
      <c r="I1126" s="1"/>
      <c r="J1126" s="4"/>
      <c r="K1126" s="5"/>
      <c r="L1126" s="5"/>
      <c r="M1126" s="1"/>
      <c r="N1126" s="4"/>
      <c r="O1126" s="1"/>
      <c r="P1126" s="1"/>
      <c r="Q1126" s="1"/>
      <c r="R1126" s="2"/>
      <c r="S1126" s="5"/>
      <c r="T1126" s="1"/>
      <c r="U1126" s="1"/>
    </row>
    <row r="1127" s="7" customFormat="true" ht="12.75" hidden="false" customHeight="false" outlineLevel="0" collapsed="false">
      <c r="A1127" s="1"/>
      <c r="B1127" s="2"/>
      <c r="C1127" s="2"/>
      <c r="D1127" s="2"/>
      <c r="E1127" s="3"/>
      <c r="F1127" s="1"/>
      <c r="G1127" s="1"/>
      <c r="H1127" s="1"/>
      <c r="I1127" s="1"/>
      <c r="J1127" s="4"/>
      <c r="K1127" s="5"/>
      <c r="L1127" s="5"/>
      <c r="M1127" s="1"/>
      <c r="N1127" s="4"/>
      <c r="O1127" s="1"/>
      <c r="P1127" s="1"/>
      <c r="Q1127" s="1"/>
      <c r="R1127" s="2"/>
      <c r="S1127" s="5"/>
      <c r="T1127" s="1"/>
      <c r="U1127" s="1"/>
    </row>
    <row r="1128" s="7" customFormat="true" ht="12.75" hidden="false" customHeight="false" outlineLevel="0" collapsed="false">
      <c r="A1128" s="1"/>
      <c r="B1128" s="2"/>
      <c r="C1128" s="2"/>
      <c r="D1128" s="2"/>
      <c r="E1128" s="3"/>
      <c r="F1128" s="1"/>
      <c r="G1128" s="1"/>
      <c r="H1128" s="1"/>
      <c r="I1128" s="1"/>
      <c r="J1128" s="4"/>
      <c r="K1128" s="5"/>
      <c r="L1128" s="5"/>
      <c r="M1128" s="1"/>
      <c r="N1128" s="4"/>
      <c r="O1128" s="1"/>
      <c r="P1128" s="1"/>
      <c r="Q1128" s="1"/>
      <c r="R1128" s="2"/>
      <c r="S1128" s="5"/>
      <c r="T1128" s="1"/>
      <c r="U1128" s="1"/>
    </row>
    <row r="1129" s="7" customFormat="true" ht="12.75" hidden="false" customHeight="false" outlineLevel="0" collapsed="false">
      <c r="A1129" s="1"/>
      <c r="B1129" s="2"/>
      <c r="C1129" s="2"/>
      <c r="D1129" s="2"/>
      <c r="E1129" s="3"/>
      <c r="F1129" s="1"/>
      <c r="G1129" s="1"/>
      <c r="H1129" s="1"/>
      <c r="I1129" s="1"/>
      <c r="J1129" s="4"/>
      <c r="K1129" s="5"/>
      <c r="L1129" s="5"/>
      <c r="M1129" s="1"/>
      <c r="N1129" s="4"/>
      <c r="O1129" s="1"/>
      <c r="P1129" s="1"/>
      <c r="Q1129" s="1"/>
      <c r="R1129" s="2"/>
      <c r="S1129" s="5"/>
      <c r="T1129" s="1"/>
      <c r="U1129" s="1"/>
    </row>
    <row r="1130" s="7" customFormat="true" ht="12.75" hidden="false" customHeight="false" outlineLevel="0" collapsed="false">
      <c r="A1130" s="1"/>
      <c r="B1130" s="2"/>
      <c r="C1130" s="2"/>
      <c r="D1130" s="2"/>
      <c r="E1130" s="3"/>
      <c r="F1130" s="1"/>
      <c r="G1130" s="1"/>
      <c r="H1130" s="1"/>
      <c r="I1130" s="1"/>
      <c r="J1130" s="4"/>
      <c r="K1130" s="5"/>
      <c r="L1130" s="5"/>
      <c r="M1130" s="1"/>
      <c r="N1130" s="4"/>
      <c r="O1130" s="1"/>
      <c r="P1130" s="1"/>
      <c r="Q1130" s="1"/>
      <c r="R1130" s="2"/>
      <c r="S1130" s="5"/>
      <c r="T1130" s="1"/>
      <c r="U1130" s="1"/>
    </row>
    <row r="1131" s="7" customFormat="true" ht="12.75" hidden="false" customHeight="false" outlineLevel="0" collapsed="false">
      <c r="A1131" s="1"/>
      <c r="B1131" s="2"/>
      <c r="C1131" s="2"/>
      <c r="D1131" s="2"/>
      <c r="E1131" s="3"/>
      <c r="F1131" s="1"/>
      <c r="G1131" s="1"/>
      <c r="H1131" s="1"/>
      <c r="I1131" s="1"/>
      <c r="J1131" s="4"/>
      <c r="K1131" s="5"/>
      <c r="L1131" s="5"/>
      <c r="M1131" s="1"/>
      <c r="N1131" s="4"/>
      <c r="O1131" s="1"/>
      <c r="P1131" s="1"/>
      <c r="Q1131" s="1"/>
      <c r="R1131" s="2"/>
      <c r="S1131" s="5"/>
      <c r="T1131" s="1"/>
      <c r="U1131" s="1"/>
    </row>
    <row r="1132" s="7" customFormat="true" ht="12.75" hidden="false" customHeight="false" outlineLevel="0" collapsed="false">
      <c r="A1132" s="1"/>
      <c r="B1132" s="2"/>
      <c r="C1132" s="2"/>
      <c r="D1132" s="2"/>
      <c r="E1132" s="3"/>
      <c r="F1132" s="1"/>
      <c r="G1132" s="1"/>
      <c r="H1132" s="1"/>
      <c r="I1132" s="1"/>
      <c r="J1132" s="4"/>
      <c r="K1132" s="5"/>
      <c r="L1132" s="5"/>
      <c r="M1132" s="1"/>
      <c r="N1132" s="4"/>
      <c r="O1132" s="1"/>
      <c r="P1132" s="1"/>
      <c r="Q1132" s="1"/>
      <c r="R1132" s="2"/>
      <c r="S1132" s="5"/>
      <c r="T1132" s="1"/>
      <c r="U1132" s="1"/>
    </row>
    <row r="1133" s="7" customFormat="true" ht="12.75" hidden="false" customHeight="false" outlineLevel="0" collapsed="false">
      <c r="A1133" s="1"/>
      <c r="B1133" s="2"/>
      <c r="C1133" s="2"/>
      <c r="D1133" s="2"/>
      <c r="E1133" s="3"/>
      <c r="F1133" s="1"/>
      <c r="G1133" s="1"/>
      <c r="H1133" s="1"/>
      <c r="I1133" s="1"/>
      <c r="J1133" s="4"/>
      <c r="K1133" s="5"/>
      <c r="L1133" s="5"/>
      <c r="M1133" s="1"/>
      <c r="N1133" s="4"/>
      <c r="O1133" s="1"/>
      <c r="P1133" s="1"/>
      <c r="Q1133" s="1"/>
      <c r="R1133" s="2"/>
      <c r="S1133" s="5"/>
      <c r="T1133" s="1"/>
      <c r="U1133" s="1"/>
    </row>
    <row r="1134" s="7" customFormat="true" ht="12.75" hidden="false" customHeight="false" outlineLevel="0" collapsed="false">
      <c r="A1134" s="1"/>
      <c r="B1134" s="2"/>
      <c r="C1134" s="2"/>
      <c r="D1134" s="2"/>
      <c r="E1134" s="3"/>
      <c r="F1134" s="1"/>
      <c r="G1134" s="1"/>
      <c r="H1134" s="1"/>
      <c r="I1134" s="1"/>
      <c r="J1134" s="4"/>
      <c r="K1134" s="5"/>
      <c r="L1134" s="5"/>
      <c r="M1134" s="1"/>
      <c r="N1134" s="4"/>
      <c r="O1134" s="1"/>
      <c r="P1134" s="1"/>
      <c r="Q1134" s="1"/>
      <c r="R1134" s="2"/>
      <c r="S1134" s="5"/>
      <c r="T1134" s="1"/>
      <c r="U1134" s="1"/>
    </row>
    <row r="1135" s="7" customFormat="true" ht="12.75" hidden="false" customHeight="false" outlineLevel="0" collapsed="false">
      <c r="A1135" s="1"/>
      <c r="B1135" s="2"/>
      <c r="C1135" s="2"/>
      <c r="D1135" s="2"/>
      <c r="E1135" s="3"/>
      <c r="F1135" s="1"/>
      <c r="G1135" s="1"/>
      <c r="H1135" s="1"/>
      <c r="I1135" s="1"/>
      <c r="J1135" s="4"/>
      <c r="K1135" s="5"/>
      <c r="L1135" s="5"/>
      <c r="M1135" s="1"/>
      <c r="N1135" s="4"/>
      <c r="O1135" s="1"/>
      <c r="P1135" s="1"/>
      <c r="Q1135" s="1"/>
      <c r="R1135" s="2"/>
      <c r="S1135" s="5"/>
      <c r="T1135" s="1"/>
      <c r="U1135" s="1"/>
    </row>
    <row r="1136" s="7" customFormat="true" ht="12.75" hidden="false" customHeight="false" outlineLevel="0" collapsed="false">
      <c r="A1136" s="1"/>
      <c r="B1136" s="2"/>
      <c r="C1136" s="2"/>
      <c r="D1136" s="2"/>
      <c r="E1136" s="3"/>
      <c r="F1136" s="1"/>
      <c r="G1136" s="1"/>
      <c r="H1136" s="1"/>
      <c r="I1136" s="1"/>
      <c r="J1136" s="4"/>
      <c r="K1136" s="5"/>
      <c r="L1136" s="5"/>
      <c r="M1136" s="1"/>
      <c r="N1136" s="4"/>
      <c r="O1136" s="1"/>
      <c r="P1136" s="1"/>
      <c r="Q1136" s="1"/>
      <c r="R1136" s="2"/>
      <c r="S1136" s="5"/>
      <c r="T1136" s="1"/>
      <c r="U1136" s="1"/>
    </row>
    <row r="1137" s="7" customFormat="true" ht="12.75" hidden="false" customHeight="false" outlineLevel="0" collapsed="false">
      <c r="A1137" s="1"/>
      <c r="B1137" s="2"/>
      <c r="C1137" s="2"/>
      <c r="D1137" s="2"/>
      <c r="E1137" s="3"/>
      <c r="F1137" s="1"/>
      <c r="G1137" s="1"/>
      <c r="H1137" s="1"/>
      <c r="I1137" s="1"/>
      <c r="J1137" s="4"/>
      <c r="K1137" s="5"/>
      <c r="L1137" s="5"/>
      <c r="M1137" s="1"/>
      <c r="N1137" s="4"/>
      <c r="O1137" s="1"/>
      <c r="P1137" s="1"/>
      <c r="Q1137" s="1"/>
      <c r="R1137" s="2"/>
      <c r="S1137" s="5"/>
      <c r="T1137" s="1"/>
      <c r="U1137" s="1"/>
    </row>
    <row r="1138" s="7" customFormat="true" ht="12.75" hidden="false" customHeight="false" outlineLevel="0" collapsed="false">
      <c r="A1138" s="1"/>
      <c r="B1138" s="2"/>
      <c r="C1138" s="2"/>
      <c r="D1138" s="2"/>
      <c r="E1138" s="3"/>
      <c r="F1138" s="1"/>
      <c r="G1138" s="1"/>
      <c r="H1138" s="1"/>
      <c r="I1138" s="1"/>
      <c r="J1138" s="4"/>
      <c r="K1138" s="5"/>
      <c r="L1138" s="5"/>
      <c r="M1138" s="1"/>
      <c r="N1138" s="4"/>
      <c r="O1138" s="1"/>
      <c r="P1138" s="1"/>
      <c r="Q1138" s="1"/>
      <c r="R1138" s="2"/>
      <c r="S1138" s="5"/>
      <c r="T1138" s="1"/>
      <c r="U1138" s="1"/>
    </row>
    <row r="1139" s="7" customFormat="true" ht="12.75" hidden="false" customHeight="false" outlineLevel="0" collapsed="false">
      <c r="A1139" s="1"/>
      <c r="B1139" s="2"/>
      <c r="C1139" s="2"/>
      <c r="D1139" s="2"/>
      <c r="E1139" s="3"/>
      <c r="F1139" s="1"/>
      <c r="G1139" s="1"/>
      <c r="H1139" s="1"/>
      <c r="I1139" s="1"/>
      <c r="J1139" s="4"/>
      <c r="K1139" s="5"/>
      <c r="L1139" s="5"/>
      <c r="M1139" s="1"/>
      <c r="N1139" s="4"/>
      <c r="O1139" s="1"/>
      <c r="P1139" s="1"/>
      <c r="Q1139" s="1"/>
      <c r="R1139" s="2"/>
      <c r="S1139" s="5"/>
      <c r="T1139" s="1"/>
      <c r="U1139" s="1"/>
    </row>
    <row r="1140" s="7" customFormat="true" ht="12.75" hidden="false" customHeight="false" outlineLevel="0" collapsed="false">
      <c r="A1140" s="1"/>
      <c r="B1140" s="2"/>
      <c r="C1140" s="2"/>
      <c r="D1140" s="2"/>
      <c r="E1140" s="3"/>
      <c r="F1140" s="1"/>
      <c r="G1140" s="1"/>
      <c r="H1140" s="1"/>
      <c r="I1140" s="1"/>
      <c r="J1140" s="4"/>
      <c r="K1140" s="5"/>
      <c r="L1140" s="5"/>
      <c r="M1140" s="1"/>
      <c r="N1140" s="4"/>
      <c r="O1140" s="1"/>
      <c r="P1140" s="1"/>
      <c r="Q1140" s="1"/>
      <c r="R1140" s="2"/>
      <c r="S1140" s="5"/>
      <c r="T1140" s="1"/>
      <c r="U1140" s="1"/>
    </row>
    <row r="1141" s="7" customFormat="true" ht="12.75" hidden="false" customHeight="false" outlineLevel="0" collapsed="false">
      <c r="A1141" s="1"/>
      <c r="B1141" s="2"/>
      <c r="C1141" s="2"/>
      <c r="D1141" s="2"/>
      <c r="E1141" s="3"/>
      <c r="F1141" s="1"/>
      <c r="G1141" s="1"/>
      <c r="H1141" s="1"/>
      <c r="I1141" s="1"/>
      <c r="J1141" s="4"/>
      <c r="K1141" s="5"/>
      <c r="L1141" s="5"/>
      <c r="M1141" s="1"/>
      <c r="N1141" s="4"/>
      <c r="O1141" s="1"/>
      <c r="P1141" s="1"/>
      <c r="Q1141" s="1"/>
      <c r="R1141" s="2"/>
      <c r="S1141" s="5"/>
      <c r="T1141" s="1"/>
      <c r="U1141" s="1"/>
    </row>
    <row r="1142" s="7" customFormat="true" ht="12.75" hidden="false" customHeight="false" outlineLevel="0" collapsed="false">
      <c r="A1142" s="1"/>
      <c r="B1142" s="2"/>
      <c r="C1142" s="2"/>
      <c r="D1142" s="2"/>
      <c r="E1142" s="3"/>
      <c r="F1142" s="1"/>
      <c r="G1142" s="1"/>
      <c r="H1142" s="1"/>
      <c r="I1142" s="1"/>
      <c r="J1142" s="4"/>
      <c r="K1142" s="5"/>
      <c r="L1142" s="5"/>
      <c r="M1142" s="1"/>
      <c r="N1142" s="4"/>
      <c r="O1142" s="1"/>
      <c r="P1142" s="1"/>
      <c r="Q1142" s="1"/>
      <c r="R1142" s="2"/>
      <c r="S1142" s="5"/>
      <c r="T1142" s="1"/>
      <c r="U1142" s="1"/>
    </row>
    <row r="1143" s="7" customFormat="true" ht="12.75" hidden="false" customHeight="false" outlineLevel="0" collapsed="false">
      <c r="A1143" s="1"/>
      <c r="B1143" s="2"/>
      <c r="C1143" s="2"/>
      <c r="D1143" s="2"/>
      <c r="E1143" s="3"/>
      <c r="F1143" s="1"/>
      <c r="G1143" s="1"/>
      <c r="H1143" s="1"/>
      <c r="I1143" s="1"/>
      <c r="J1143" s="4"/>
      <c r="K1143" s="5"/>
      <c r="L1143" s="5"/>
      <c r="M1143" s="1"/>
      <c r="N1143" s="4"/>
      <c r="O1143" s="1"/>
      <c r="P1143" s="1"/>
      <c r="Q1143" s="1"/>
      <c r="R1143" s="2"/>
      <c r="S1143" s="5"/>
      <c r="T1143" s="1"/>
      <c r="U1143" s="1"/>
    </row>
    <row r="1144" s="7" customFormat="true" ht="12.75" hidden="false" customHeight="false" outlineLevel="0" collapsed="false">
      <c r="A1144" s="1"/>
      <c r="B1144" s="2"/>
      <c r="C1144" s="2"/>
      <c r="D1144" s="2"/>
      <c r="E1144" s="3"/>
      <c r="F1144" s="1"/>
      <c r="G1144" s="1"/>
      <c r="H1144" s="1"/>
      <c r="I1144" s="1"/>
      <c r="J1144" s="4"/>
      <c r="K1144" s="5"/>
      <c r="L1144" s="5"/>
      <c r="M1144" s="1"/>
      <c r="N1144" s="4"/>
      <c r="O1144" s="1"/>
      <c r="P1144" s="1"/>
      <c r="Q1144" s="1"/>
      <c r="R1144" s="2"/>
      <c r="S1144" s="5"/>
      <c r="T1144" s="1"/>
      <c r="U1144" s="1"/>
    </row>
    <row r="1145" s="7" customFormat="true" ht="12.75" hidden="false" customHeight="false" outlineLevel="0" collapsed="false">
      <c r="A1145" s="1"/>
      <c r="B1145" s="2"/>
      <c r="C1145" s="2"/>
      <c r="D1145" s="2"/>
      <c r="E1145" s="3"/>
      <c r="F1145" s="1"/>
      <c r="G1145" s="1"/>
      <c r="H1145" s="1"/>
      <c r="I1145" s="1"/>
      <c r="J1145" s="4"/>
      <c r="K1145" s="5"/>
      <c r="L1145" s="5"/>
      <c r="M1145" s="1"/>
      <c r="N1145" s="4"/>
      <c r="O1145" s="1"/>
      <c r="P1145" s="1"/>
      <c r="Q1145" s="1"/>
      <c r="R1145" s="2"/>
      <c r="S1145" s="5"/>
      <c r="T1145" s="1"/>
      <c r="U1145" s="1"/>
    </row>
    <row r="1146" s="7" customFormat="true" ht="12.75" hidden="false" customHeight="false" outlineLevel="0" collapsed="false">
      <c r="A1146" s="1"/>
      <c r="B1146" s="2"/>
      <c r="C1146" s="2"/>
      <c r="D1146" s="2"/>
      <c r="E1146" s="3"/>
      <c r="F1146" s="1"/>
      <c r="G1146" s="1"/>
      <c r="H1146" s="1"/>
      <c r="I1146" s="1"/>
      <c r="J1146" s="4"/>
      <c r="K1146" s="5"/>
      <c r="L1146" s="5"/>
      <c r="M1146" s="1"/>
      <c r="N1146" s="4"/>
      <c r="O1146" s="1"/>
      <c r="P1146" s="1"/>
      <c r="Q1146" s="1"/>
      <c r="R1146" s="2"/>
      <c r="S1146" s="5"/>
      <c r="T1146" s="1"/>
      <c r="U1146" s="1"/>
    </row>
    <row r="1147" s="7" customFormat="true" ht="12.75" hidden="false" customHeight="false" outlineLevel="0" collapsed="false">
      <c r="A1147" s="1"/>
      <c r="B1147" s="2"/>
      <c r="C1147" s="2"/>
      <c r="D1147" s="2"/>
      <c r="E1147" s="3"/>
      <c r="F1147" s="1"/>
      <c r="G1147" s="1"/>
      <c r="H1147" s="1"/>
      <c r="I1147" s="1"/>
      <c r="J1147" s="4"/>
      <c r="K1147" s="5"/>
      <c r="L1147" s="5"/>
      <c r="M1147" s="1"/>
      <c r="N1147" s="4"/>
      <c r="O1147" s="1"/>
      <c r="P1147" s="1"/>
      <c r="Q1147" s="1"/>
      <c r="R1147" s="2"/>
      <c r="S1147" s="5"/>
      <c r="T1147" s="1"/>
      <c r="U1147" s="1"/>
    </row>
    <row r="1148" s="7" customFormat="true" ht="12.75" hidden="false" customHeight="false" outlineLevel="0" collapsed="false">
      <c r="A1148" s="1"/>
      <c r="B1148" s="2"/>
      <c r="C1148" s="2"/>
      <c r="D1148" s="2"/>
      <c r="E1148" s="3"/>
      <c r="F1148" s="1"/>
      <c r="G1148" s="1"/>
      <c r="H1148" s="1"/>
      <c r="I1148" s="1"/>
      <c r="J1148" s="4"/>
      <c r="K1148" s="5"/>
      <c r="L1148" s="5"/>
      <c r="M1148" s="1"/>
      <c r="N1148" s="4"/>
      <c r="O1148" s="1"/>
      <c r="P1148" s="1"/>
      <c r="Q1148" s="1"/>
      <c r="R1148" s="2"/>
      <c r="S1148" s="5"/>
      <c r="T1148" s="1"/>
      <c r="U1148" s="1"/>
    </row>
    <row r="1149" s="7" customFormat="true" ht="12.75" hidden="false" customHeight="false" outlineLevel="0" collapsed="false">
      <c r="A1149" s="1"/>
      <c r="B1149" s="2"/>
      <c r="C1149" s="2"/>
      <c r="D1149" s="2"/>
      <c r="E1149" s="3"/>
      <c r="F1149" s="1"/>
      <c r="G1149" s="1"/>
      <c r="H1149" s="1"/>
      <c r="I1149" s="1"/>
      <c r="J1149" s="4"/>
      <c r="K1149" s="5"/>
      <c r="L1149" s="5"/>
      <c r="M1149" s="1"/>
      <c r="N1149" s="4"/>
      <c r="O1149" s="1"/>
      <c r="P1149" s="1"/>
      <c r="Q1149" s="1"/>
      <c r="R1149" s="2"/>
      <c r="S1149" s="5"/>
      <c r="T1149" s="1"/>
      <c r="U1149" s="1"/>
    </row>
    <row r="1150" s="7" customFormat="true" ht="12.75" hidden="false" customHeight="false" outlineLevel="0" collapsed="false">
      <c r="A1150" s="1"/>
      <c r="B1150" s="2"/>
      <c r="C1150" s="2"/>
      <c r="D1150" s="2"/>
      <c r="E1150" s="3"/>
      <c r="F1150" s="1"/>
      <c r="G1150" s="1"/>
      <c r="H1150" s="1"/>
      <c r="I1150" s="1"/>
      <c r="J1150" s="4"/>
      <c r="K1150" s="5"/>
      <c r="L1150" s="5"/>
      <c r="M1150" s="1"/>
      <c r="N1150" s="4"/>
      <c r="O1150" s="1"/>
      <c r="P1150" s="1"/>
      <c r="Q1150" s="1"/>
      <c r="R1150" s="2"/>
      <c r="S1150" s="5"/>
      <c r="T1150" s="1"/>
      <c r="U1150" s="1"/>
    </row>
    <row r="1151" s="7" customFormat="true" ht="12.75" hidden="false" customHeight="false" outlineLevel="0" collapsed="false">
      <c r="A1151" s="1"/>
      <c r="B1151" s="2"/>
      <c r="C1151" s="2"/>
      <c r="D1151" s="2"/>
      <c r="E1151" s="3"/>
      <c r="F1151" s="1"/>
      <c r="G1151" s="1"/>
      <c r="H1151" s="1"/>
      <c r="I1151" s="1"/>
      <c r="J1151" s="4"/>
      <c r="K1151" s="5"/>
      <c r="L1151" s="5"/>
      <c r="M1151" s="1"/>
      <c r="N1151" s="4"/>
      <c r="O1151" s="1"/>
      <c r="P1151" s="1"/>
      <c r="Q1151" s="1"/>
      <c r="R1151" s="2"/>
      <c r="S1151" s="5"/>
      <c r="T1151" s="1"/>
      <c r="U1151" s="1"/>
    </row>
    <row r="1152" s="7" customFormat="true" ht="12.75" hidden="false" customHeight="false" outlineLevel="0" collapsed="false">
      <c r="A1152" s="1"/>
      <c r="B1152" s="2"/>
      <c r="C1152" s="2"/>
      <c r="D1152" s="2"/>
      <c r="E1152" s="3"/>
      <c r="F1152" s="1"/>
      <c r="G1152" s="1"/>
      <c r="H1152" s="1"/>
      <c r="I1152" s="1"/>
      <c r="J1152" s="4"/>
      <c r="K1152" s="5"/>
      <c r="L1152" s="5"/>
      <c r="M1152" s="1"/>
      <c r="N1152" s="4"/>
      <c r="O1152" s="1"/>
      <c r="P1152" s="1"/>
      <c r="Q1152" s="1"/>
      <c r="R1152" s="2"/>
      <c r="S1152" s="5"/>
      <c r="T1152" s="1"/>
      <c r="U1152" s="1"/>
    </row>
    <row r="1153" s="7" customFormat="true" ht="12.75" hidden="false" customHeight="false" outlineLevel="0" collapsed="false">
      <c r="A1153" s="1"/>
      <c r="B1153" s="2"/>
      <c r="C1153" s="2"/>
      <c r="D1153" s="2"/>
      <c r="E1153" s="3"/>
      <c r="F1153" s="1"/>
      <c r="G1153" s="1"/>
      <c r="H1153" s="1"/>
      <c r="I1153" s="1"/>
      <c r="J1153" s="4"/>
      <c r="K1153" s="5"/>
      <c r="L1153" s="5"/>
      <c r="M1153" s="1"/>
      <c r="N1153" s="4"/>
      <c r="O1153" s="1"/>
      <c r="P1153" s="1"/>
      <c r="Q1153" s="1"/>
      <c r="R1153" s="2"/>
      <c r="S1153" s="5"/>
      <c r="T1153" s="1"/>
      <c r="U1153" s="1"/>
    </row>
    <row r="1154" s="7" customFormat="true" ht="12.75" hidden="false" customHeight="false" outlineLevel="0" collapsed="false">
      <c r="A1154" s="1"/>
      <c r="B1154" s="2"/>
      <c r="C1154" s="2"/>
      <c r="D1154" s="2"/>
      <c r="E1154" s="3"/>
      <c r="F1154" s="1"/>
      <c r="G1154" s="1"/>
      <c r="H1154" s="1"/>
      <c r="I1154" s="1"/>
      <c r="J1154" s="4"/>
      <c r="K1154" s="5"/>
      <c r="L1154" s="5"/>
      <c r="M1154" s="1"/>
      <c r="N1154" s="4"/>
      <c r="O1154" s="1"/>
      <c r="P1154" s="1"/>
      <c r="Q1154" s="1"/>
      <c r="R1154" s="2"/>
      <c r="S1154" s="5"/>
      <c r="T1154" s="1"/>
      <c r="U1154" s="1"/>
    </row>
    <row r="1155" s="7" customFormat="true" ht="12.75" hidden="false" customHeight="false" outlineLevel="0" collapsed="false">
      <c r="A1155" s="1"/>
      <c r="B1155" s="2"/>
      <c r="C1155" s="2"/>
      <c r="D1155" s="2"/>
      <c r="E1155" s="3"/>
      <c r="F1155" s="1"/>
      <c r="G1155" s="1"/>
      <c r="H1155" s="1"/>
      <c r="I1155" s="1"/>
      <c r="J1155" s="4"/>
      <c r="K1155" s="5"/>
      <c r="L1155" s="5"/>
      <c r="M1155" s="1"/>
      <c r="N1155" s="4"/>
      <c r="O1155" s="1"/>
      <c r="P1155" s="1"/>
      <c r="Q1155" s="1"/>
      <c r="R1155" s="2"/>
      <c r="S1155" s="5"/>
      <c r="T1155" s="1"/>
      <c r="U1155" s="1"/>
    </row>
    <row r="1156" s="7" customFormat="true" ht="12.75" hidden="false" customHeight="false" outlineLevel="0" collapsed="false">
      <c r="A1156" s="1"/>
      <c r="B1156" s="2"/>
      <c r="C1156" s="2"/>
      <c r="D1156" s="2"/>
      <c r="E1156" s="3"/>
      <c r="F1156" s="1"/>
      <c r="G1156" s="1"/>
      <c r="H1156" s="1"/>
      <c r="I1156" s="1"/>
      <c r="J1156" s="4"/>
      <c r="K1156" s="5"/>
      <c r="L1156" s="5"/>
      <c r="M1156" s="1"/>
      <c r="N1156" s="4"/>
      <c r="O1156" s="1"/>
      <c r="P1156" s="1"/>
      <c r="Q1156" s="1"/>
      <c r="R1156" s="2"/>
      <c r="S1156" s="5"/>
      <c r="T1156" s="1"/>
      <c r="U1156" s="1"/>
    </row>
    <row r="1157" s="7" customFormat="true" ht="12.75" hidden="false" customHeight="false" outlineLevel="0" collapsed="false">
      <c r="A1157" s="1"/>
      <c r="B1157" s="2"/>
      <c r="C1157" s="2"/>
      <c r="D1157" s="2"/>
      <c r="E1157" s="3"/>
      <c r="F1157" s="1"/>
      <c r="G1157" s="1"/>
      <c r="H1157" s="1"/>
      <c r="I1157" s="1"/>
      <c r="J1157" s="4"/>
      <c r="K1157" s="5"/>
      <c r="L1157" s="5"/>
      <c r="M1157" s="1"/>
      <c r="N1157" s="4"/>
      <c r="O1157" s="1"/>
      <c r="P1157" s="1"/>
      <c r="Q1157" s="1"/>
      <c r="R1157" s="2"/>
      <c r="S1157" s="5"/>
      <c r="T1157" s="1"/>
      <c r="U1157" s="1"/>
    </row>
    <row r="1158" s="7" customFormat="true" ht="12.75" hidden="false" customHeight="false" outlineLevel="0" collapsed="false">
      <c r="A1158" s="1"/>
      <c r="B1158" s="2"/>
      <c r="C1158" s="2"/>
      <c r="D1158" s="2"/>
      <c r="E1158" s="3"/>
      <c r="F1158" s="1"/>
      <c r="G1158" s="1"/>
      <c r="H1158" s="1"/>
      <c r="I1158" s="1"/>
      <c r="J1158" s="4"/>
      <c r="K1158" s="5"/>
      <c r="L1158" s="5"/>
      <c r="M1158" s="1"/>
      <c r="N1158" s="4"/>
      <c r="O1158" s="1"/>
      <c r="P1158" s="1"/>
      <c r="Q1158" s="1"/>
      <c r="R1158" s="2"/>
      <c r="S1158" s="5"/>
      <c r="T1158" s="1"/>
      <c r="U1158" s="1"/>
    </row>
    <row r="1159" s="7" customFormat="true" ht="12.75" hidden="false" customHeight="false" outlineLevel="0" collapsed="false">
      <c r="A1159" s="1"/>
      <c r="B1159" s="2"/>
      <c r="C1159" s="2"/>
      <c r="D1159" s="2"/>
      <c r="E1159" s="3"/>
      <c r="F1159" s="1"/>
      <c r="G1159" s="1"/>
      <c r="H1159" s="1"/>
      <c r="I1159" s="1"/>
      <c r="J1159" s="4"/>
      <c r="K1159" s="5"/>
      <c r="L1159" s="5"/>
      <c r="M1159" s="1"/>
      <c r="N1159" s="4"/>
      <c r="O1159" s="1"/>
      <c r="P1159" s="1"/>
      <c r="Q1159" s="1"/>
      <c r="R1159" s="2"/>
      <c r="S1159" s="5"/>
      <c r="T1159" s="1"/>
      <c r="U1159" s="1"/>
    </row>
    <row r="1160" s="7" customFormat="true" ht="12.75" hidden="false" customHeight="false" outlineLevel="0" collapsed="false">
      <c r="A1160" s="1"/>
      <c r="B1160" s="2"/>
      <c r="C1160" s="2"/>
      <c r="D1160" s="2"/>
      <c r="E1160" s="3"/>
      <c r="F1160" s="1"/>
      <c r="G1160" s="1"/>
      <c r="H1160" s="1"/>
      <c r="I1160" s="1"/>
      <c r="J1160" s="4"/>
      <c r="K1160" s="5"/>
      <c r="L1160" s="5"/>
      <c r="M1160" s="1"/>
      <c r="N1160" s="4"/>
      <c r="O1160" s="1"/>
      <c r="P1160" s="1"/>
      <c r="Q1160" s="1"/>
      <c r="R1160" s="2"/>
      <c r="S1160" s="5"/>
      <c r="T1160" s="1"/>
      <c r="U1160" s="1"/>
    </row>
    <row r="1161" s="7" customFormat="true" ht="12.75" hidden="false" customHeight="false" outlineLevel="0" collapsed="false">
      <c r="A1161" s="1"/>
      <c r="B1161" s="2"/>
      <c r="C1161" s="2"/>
      <c r="D1161" s="2"/>
      <c r="E1161" s="3"/>
      <c r="F1161" s="1"/>
      <c r="G1161" s="1"/>
      <c r="H1161" s="1"/>
      <c r="I1161" s="1"/>
      <c r="J1161" s="4"/>
      <c r="K1161" s="5"/>
      <c r="L1161" s="5"/>
      <c r="M1161" s="1"/>
      <c r="N1161" s="4"/>
      <c r="O1161" s="1"/>
      <c r="P1161" s="1"/>
      <c r="Q1161" s="1"/>
      <c r="R1161" s="2"/>
      <c r="S1161" s="5"/>
      <c r="T1161" s="1"/>
      <c r="U1161" s="1"/>
    </row>
    <row r="1162" s="7" customFormat="true" ht="12.75" hidden="false" customHeight="false" outlineLevel="0" collapsed="false">
      <c r="A1162" s="1"/>
      <c r="B1162" s="2"/>
      <c r="C1162" s="2"/>
      <c r="D1162" s="2"/>
      <c r="E1162" s="3"/>
      <c r="F1162" s="1"/>
      <c r="G1162" s="1"/>
      <c r="H1162" s="1"/>
      <c r="I1162" s="1"/>
      <c r="J1162" s="4"/>
      <c r="K1162" s="5"/>
      <c r="L1162" s="5"/>
      <c r="M1162" s="1"/>
      <c r="N1162" s="4"/>
      <c r="O1162" s="1"/>
      <c r="P1162" s="1"/>
      <c r="Q1162" s="1"/>
      <c r="R1162" s="2"/>
      <c r="S1162" s="5"/>
      <c r="T1162" s="1"/>
      <c r="U1162" s="1"/>
    </row>
    <row r="1163" s="7" customFormat="true" ht="12.75" hidden="false" customHeight="false" outlineLevel="0" collapsed="false">
      <c r="A1163" s="1"/>
      <c r="B1163" s="2"/>
      <c r="C1163" s="2"/>
      <c r="D1163" s="2"/>
      <c r="E1163" s="3"/>
      <c r="F1163" s="1"/>
      <c r="G1163" s="1"/>
      <c r="H1163" s="1"/>
      <c r="I1163" s="1"/>
      <c r="J1163" s="4"/>
      <c r="K1163" s="5"/>
      <c r="L1163" s="5"/>
      <c r="M1163" s="1"/>
      <c r="N1163" s="4"/>
      <c r="O1163" s="1"/>
      <c r="P1163" s="1"/>
      <c r="Q1163" s="1"/>
      <c r="R1163" s="2"/>
      <c r="S1163" s="5"/>
      <c r="T1163" s="1"/>
      <c r="U1163" s="1"/>
    </row>
    <row r="1164" s="7" customFormat="true" ht="12.75" hidden="false" customHeight="false" outlineLevel="0" collapsed="false">
      <c r="A1164" s="1"/>
      <c r="B1164" s="2"/>
      <c r="C1164" s="2"/>
      <c r="D1164" s="2"/>
      <c r="E1164" s="3"/>
      <c r="F1164" s="1"/>
      <c r="G1164" s="1"/>
      <c r="H1164" s="1"/>
      <c r="I1164" s="1"/>
      <c r="J1164" s="4"/>
      <c r="K1164" s="5"/>
      <c r="L1164" s="5"/>
      <c r="M1164" s="1"/>
      <c r="N1164" s="4"/>
      <c r="O1164" s="1"/>
      <c r="P1164" s="1"/>
      <c r="Q1164" s="1"/>
      <c r="R1164" s="2"/>
      <c r="S1164" s="5"/>
      <c r="T1164" s="1"/>
      <c r="U1164" s="1"/>
    </row>
    <row r="1165" s="7" customFormat="true" ht="12.75" hidden="false" customHeight="false" outlineLevel="0" collapsed="false">
      <c r="A1165" s="1"/>
      <c r="B1165" s="2"/>
      <c r="C1165" s="2"/>
      <c r="D1165" s="2"/>
      <c r="E1165" s="3"/>
      <c r="F1165" s="1"/>
      <c r="G1165" s="1"/>
      <c r="H1165" s="1"/>
      <c r="I1165" s="1"/>
      <c r="J1165" s="4"/>
      <c r="K1165" s="5"/>
      <c r="L1165" s="5"/>
      <c r="M1165" s="1"/>
      <c r="N1165" s="4"/>
      <c r="O1165" s="1"/>
      <c r="P1165" s="1"/>
      <c r="Q1165" s="1"/>
      <c r="R1165" s="2"/>
      <c r="S1165" s="5"/>
      <c r="T1165" s="1"/>
      <c r="U1165" s="1"/>
    </row>
    <row r="1166" s="7" customFormat="true" ht="12.75" hidden="false" customHeight="false" outlineLevel="0" collapsed="false">
      <c r="A1166" s="1"/>
      <c r="B1166" s="2"/>
      <c r="C1166" s="2"/>
      <c r="D1166" s="2"/>
      <c r="E1166" s="3"/>
      <c r="F1166" s="1"/>
      <c r="G1166" s="1"/>
      <c r="H1166" s="1"/>
      <c r="I1166" s="1"/>
      <c r="J1166" s="4"/>
      <c r="K1166" s="5"/>
      <c r="L1166" s="5"/>
      <c r="M1166" s="1"/>
      <c r="N1166" s="4"/>
      <c r="O1166" s="1"/>
      <c r="P1166" s="1"/>
      <c r="Q1166" s="1"/>
      <c r="R1166" s="2"/>
      <c r="S1166" s="5"/>
      <c r="T1166" s="1"/>
      <c r="U1166" s="1"/>
    </row>
    <row r="1167" s="7" customFormat="true" ht="12.75" hidden="false" customHeight="false" outlineLevel="0" collapsed="false">
      <c r="A1167" s="1"/>
      <c r="B1167" s="2"/>
      <c r="C1167" s="2"/>
      <c r="D1167" s="2"/>
      <c r="E1167" s="3"/>
      <c r="F1167" s="1"/>
      <c r="G1167" s="1"/>
      <c r="H1167" s="1"/>
      <c r="I1167" s="1"/>
      <c r="J1167" s="4"/>
      <c r="K1167" s="5"/>
      <c r="L1167" s="5"/>
      <c r="M1167" s="1"/>
      <c r="N1167" s="4"/>
      <c r="O1167" s="1"/>
      <c r="P1167" s="1"/>
      <c r="Q1167" s="1"/>
      <c r="R1167" s="2"/>
      <c r="S1167" s="5"/>
      <c r="T1167" s="1"/>
      <c r="U1167" s="1"/>
    </row>
    <row r="1168" s="7" customFormat="true" ht="12.75" hidden="false" customHeight="false" outlineLevel="0" collapsed="false">
      <c r="A1168" s="1"/>
      <c r="B1168" s="2"/>
      <c r="C1168" s="2"/>
      <c r="D1168" s="2"/>
      <c r="E1168" s="3"/>
      <c r="F1168" s="1"/>
      <c r="G1168" s="1"/>
      <c r="H1168" s="1"/>
      <c r="I1168" s="1"/>
      <c r="J1168" s="4"/>
      <c r="K1168" s="5"/>
      <c r="L1168" s="5"/>
      <c r="M1168" s="1"/>
      <c r="N1168" s="4"/>
      <c r="O1168" s="1"/>
      <c r="P1168" s="1"/>
      <c r="Q1168" s="1"/>
      <c r="R1168" s="2"/>
      <c r="S1168" s="5"/>
      <c r="T1168" s="1"/>
      <c r="U1168" s="1"/>
    </row>
    <row r="1169" s="7" customFormat="true" ht="12.75" hidden="false" customHeight="false" outlineLevel="0" collapsed="false">
      <c r="A1169" s="1"/>
      <c r="B1169" s="2"/>
      <c r="C1169" s="2"/>
      <c r="D1169" s="2"/>
      <c r="E1169" s="3"/>
      <c r="F1169" s="1"/>
      <c r="G1169" s="1"/>
      <c r="H1169" s="1"/>
      <c r="I1169" s="1"/>
      <c r="J1169" s="4"/>
      <c r="K1169" s="5"/>
      <c r="L1169" s="5"/>
      <c r="M1169" s="1"/>
      <c r="N1169" s="4"/>
      <c r="O1169" s="1"/>
      <c r="P1169" s="1"/>
      <c r="Q1169" s="1"/>
      <c r="R1169" s="2"/>
      <c r="S1169" s="5"/>
      <c r="T1169" s="1"/>
      <c r="U1169" s="1"/>
    </row>
    <row r="1170" s="7" customFormat="true" ht="12.75" hidden="false" customHeight="false" outlineLevel="0" collapsed="false">
      <c r="A1170" s="1"/>
      <c r="B1170" s="2"/>
      <c r="C1170" s="2"/>
      <c r="D1170" s="2"/>
      <c r="E1170" s="3"/>
      <c r="F1170" s="1"/>
      <c r="G1170" s="1"/>
      <c r="H1170" s="1"/>
      <c r="I1170" s="1"/>
      <c r="J1170" s="4"/>
      <c r="K1170" s="5"/>
      <c r="L1170" s="5"/>
      <c r="M1170" s="1"/>
      <c r="N1170" s="4"/>
      <c r="O1170" s="1"/>
      <c r="P1170" s="1"/>
      <c r="Q1170" s="1"/>
      <c r="R1170" s="2"/>
      <c r="S1170" s="5"/>
      <c r="T1170" s="1"/>
      <c r="U1170" s="1"/>
    </row>
    <row r="1171" s="7" customFormat="true" ht="12.75" hidden="false" customHeight="false" outlineLevel="0" collapsed="false">
      <c r="A1171" s="1"/>
      <c r="B1171" s="2"/>
      <c r="C1171" s="2"/>
      <c r="D1171" s="2"/>
      <c r="E1171" s="3"/>
      <c r="F1171" s="1"/>
      <c r="G1171" s="1"/>
      <c r="H1171" s="1"/>
      <c r="I1171" s="1"/>
      <c r="J1171" s="4"/>
      <c r="K1171" s="5"/>
      <c r="L1171" s="5"/>
      <c r="M1171" s="1"/>
      <c r="N1171" s="4"/>
      <c r="O1171" s="1"/>
      <c r="P1171" s="1"/>
      <c r="Q1171" s="1"/>
      <c r="R1171" s="2"/>
      <c r="S1171" s="5"/>
      <c r="T1171" s="1"/>
      <c r="U1171" s="1"/>
    </row>
    <row r="1172" s="7" customFormat="true" ht="12.75" hidden="false" customHeight="false" outlineLevel="0" collapsed="false">
      <c r="A1172" s="1"/>
      <c r="B1172" s="2"/>
      <c r="C1172" s="2"/>
      <c r="D1172" s="2"/>
      <c r="E1172" s="3"/>
      <c r="F1172" s="1"/>
      <c r="G1172" s="1"/>
      <c r="H1172" s="1"/>
      <c r="I1172" s="1"/>
      <c r="J1172" s="4"/>
      <c r="K1172" s="5"/>
      <c r="L1172" s="5"/>
      <c r="M1172" s="1"/>
      <c r="N1172" s="4"/>
      <c r="O1172" s="1"/>
      <c r="P1172" s="1"/>
      <c r="Q1172" s="1"/>
      <c r="R1172" s="2"/>
      <c r="S1172" s="5"/>
      <c r="T1172" s="1"/>
      <c r="U1172" s="1"/>
    </row>
    <row r="1173" s="7" customFormat="true" ht="12.75" hidden="false" customHeight="false" outlineLevel="0" collapsed="false">
      <c r="A1173" s="1"/>
      <c r="B1173" s="2"/>
      <c r="C1173" s="2"/>
      <c r="D1173" s="2"/>
      <c r="E1173" s="3"/>
      <c r="F1173" s="1"/>
      <c r="G1173" s="1"/>
      <c r="H1173" s="1"/>
      <c r="I1173" s="1"/>
      <c r="J1173" s="4"/>
      <c r="K1173" s="5"/>
      <c r="L1173" s="5"/>
      <c r="M1173" s="1"/>
      <c r="N1173" s="4"/>
      <c r="O1173" s="1"/>
      <c r="P1173" s="1"/>
      <c r="Q1173" s="1"/>
      <c r="R1173" s="2"/>
      <c r="S1173" s="5"/>
      <c r="T1173" s="1"/>
      <c r="U1173" s="1"/>
    </row>
    <row r="1174" s="7" customFormat="true" ht="12.75" hidden="false" customHeight="false" outlineLevel="0" collapsed="false">
      <c r="A1174" s="1"/>
      <c r="B1174" s="2"/>
      <c r="C1174" s="2"/>
      <c r="D1174" s="2"/>
      <c r="E1174" s="3"/>
      <c r="F1174" s="1"/>
      <c r="G1174" s="1"/>
      <c r="H1174" s="1"/>
      <c r="I1174" s="1"/>
      <c r="J1174" s="4"/>
      <c r="K1174" s="5"/>
      <c r="L1174" s="5"/>
      <c r="M1174" s="1"/>
      <c r="N1174" s="4"/>
      <c r="O1174" s="1"/>
      <c r="P1174" s="1"/>
      <c r="Q1174" s="1"/>
      <c r="R1174" s="2"/>
      <c r="S1174" s="5"/>
      <c r="T1174" s="1"/>
      <c r="U1174" s="1"/>
    </row>
    <row r="1175" s="7" customFormat="true" ht="12.75" hidden="false" customHeight="false" outlineLevel="0" collapsed="false">
      <c r="A1175" s="1"/>
      <c r="B1175" s="2"/>
      <c r="C1175" s="2"/>
      <c r="D1175" s="2"/>
      <c r="E1175" s="3"/>
      <c r="F1175" s="1"/>
      <c r="G1175" s="1"/>
      <c r="H1175" s="1"/>
      <c r="I1175" s="1"/>
      <c r="J1175" s="4"/>
      <c r="K1175" s="5"/>
      <c r="L1175" s="5"/>
      <c r="M1175" s="1"/>
      <c r="N1175" s="4"/>
      <c r="O1175" s="1"/>
      <c r="P1175" s="1"/>
      <c r="Q1175" s="1"/>
      <c r="R1175" s="2"/>
      <c r="S1175" s="5"/>
      <c r="T1175" s="1"/>
      <c r="U1175" s="1"/>
    </row>
    <row r="1176" s="7" customFormat="true" ht="12.75" hidden="false" customHeight="false" outlineLevel="0" collapsed="false">
      <c r="A1176" s="1"/>
      <c r="B1176" s="2"/>
      <c r="C1176" s="2"/>
      <c r="D1176" s="2"/>
      <c r="E1176" s="3"/>
      <c r="F1176" s="1"/>
      <c r="G1176" s="1"/>
      <c r="H1176" s="1"/>
      <c r="I1176" s="1"/>
      <c r="J1176" s="4"/>
      <c r="K1176" s="5"/>
      <c r="L1176" s="5"/>
      <c r="M1176" s="1"/>
      <c r="N1176" s="4"/>
      <c r="O1176" s="1"/>
      <c r="P1176" s="1"/>
      <c r="Q1176" s="1"/>
      <c r="R1176" s="2"/>
      <c r="S1176" s="5"/>
      <c r="T1176" s="1"/>
      <c r="U1176" s="1"/>
    </row>
    <row r="1177" s="7" customFormat="true" ht="12.75" hidden="false" customHeight="false" outlineLevel="0" collapsed="false">
      <c r="A1177" s="1"/>
      <c r="B1177" s="2"/>
      <c r="C1177" s="2"/>
      <c r="D1177" s="2"/>
      <c r="E1177" s="3"/>
      <c r="F1177" s="1"/>
      <c r="G1177" s="1"/>
      <c r="H1177" s="1"/>
      <c r="I1177" s="1"/>
      <c r="J1177" s="4"/>
      <c r="K1177" s="5"/>
      <c r="L1177" s="5"/>
      <c r="M1177" s="1"/>
      <c r="N1177" s="4"/>
      <c r="O1177" s="1"/>
      <c r="P1177" s="1"/>
      <c r="Q1177" s="1"/>
      <c r="R1177" s="2"/>
      <c r="S1177" s="5"/>
      <c r="T1177" s="1"/>
      <c r="U1177" s="1"/>
    </row>
    <row r="1178" s="7" customFormat="true" ht="12.75" hidden="false" customHeight="false" outlineLevel="0" collapsed="false">
      <c r="A1178" s="1"/>
      <c r="B1178" s="2"/>
      <c r="C1178" s="2"/>
      <c r="D1178" s="2"/>
      <c r="E1178" s="3"/>
      <c r="F1178" s="1"/>
      <c r="G1178" s="1"/>
      <c r="H1178" s="1"/>
      <c r="I1178" s="1"/>
      <c r="J1178" s="4"/>
      <c r="K1178" s="5"/>
      <c r="L1178" s="5"/>
      <c r="M1178" s="1"/>
      <c r="N1178" s="4"/>
      <c r="O1178" s="1"/>
      <c r="P1178" s="1"/>
      <c r="Q1178" s="1"/>
      <c r="R1178" s="2"/>
      <c r="S1178" s="5"/>
      <c r="T1178" s="1"/>
      <c r="U1178" s="1"/>
    </row>
    <row r="1179" s="7" customFormat="true" ht="12.75" hidden="false" customHeight="false" outlineLevel="0" collapsed="false">
      <c r="A1179" s="1"/>
      <c r="B1179" s="2"/>
      <c r="C1179" s="2"/>
      <c r="D1179" s="2"/>
      <c r="E1179" s="3"/>
      <c r="F1179" s="1"/>
      <c r="G1179" s="1"/>
      <c r="H1179" s="1"/>
      <c r="I1179" s="1"/>
      <c r="J1179" s="4"/>
      <c r="K1179" s="5"/>
      <c r="L1179" s="5"/>
      <c r="M1179" s="1"/>
      <c r="N1179" s="4"/>
      <c r="O1179" s="1"/>
      <c r="P1179" s="1"/>
      <c r="Q1179" s="1"/>
      <c r="R1179" s="2"/>
      <c r="S1179" s="5"/>
      <c r="T1179" s="1"/>
      <c r="U1179" s="1"/>
    </row>
    <row r="1180" s="7" customFormat="true" ht="12.75" hidden="false" customHeight="false" outlineLevel="0" collapsed="false">
      <c r="A1180" s="1"/>
      <c r="B1180" s="2"/>
      <c r="C1180" s="2"/>
      <c r="D1180" s="2"/>
      <c r="E1180" s="3"/>
      <c r="F1180" s="1"/>
      <c r="G1180" s="1"/>
      <c r="H1180" s="1"/>
      <c r="I1180" s="1"/>
      <c r="J1180" s="4"/>
      <c r="K1180" s="5"/>
      <c r="L1180" s="5"/>
      <c r="M1180" s="1"/>
      <c r="N1180" s="4"/>
      <c r="O1180" s="1"/>
      <c r="P1180" s="1"/>
      <c r="Q1180" s="1"/>
      <c r="R1180" s="2"/>
      <c r="S1180" s="5"/>
      <c r="T1180" s="1"/>
      <c r="U1180" s="1"/>
    </row>
    <row r="1181" s="7" customFormat="true" ht="12.75" hidden="false" customHeight="false" outlineLevel="0" collapsed="false">
      <c r="A1181" s="1"/>
      <c r="B1181" s="2"/>
      <c r="C1181" s="2"/>
      <c r="D1181" s="2"/>
      <c r="E1181" s="3"/>
      <c r="F1181" s="1"/>
      <c r="G1181" s="1"/>
      <c r="H1181" s="1"/>
      <c r="I1181" s="1"/>
      <c r="J1181" s="4"/>
      <c r="K1181" s="5"/>
      <c r="L1181" s="5"/>
      <c r="M1181" s="1"/>
      <c r="N1181" s="4"/>
      <c r="O1181" s="1"/>
      <c r="P1181" s="1"/>
      <c r="Q1181" s="1"/>
      <c r="R1181" s="2"/>
      <c r="S1181" s="5"/>
      <c r="T1181" s="1"/>
      <c r="U1181" s="1"/>
    </row>
    <row r="1182" s="7" customFormat="true" ht="12.75" hidden="false" customHeight="false" outlineLevel="0" collapsed="false">
      <c r="A1182" s="1"/>
      <c r="B1182" s="2"/>
      <c r="C1182" s="2"/>
      <c r="D1182" s="2"/>
      <c r="E1182" s="3"/>
      <c r="F1182" s="1"/>
      <c r="G1182" s="1"/>
      <c r="H1182" s="1"/>
      <c r="I1182" s="1"/>
      <c r="J1182" s="4"/>
      <c r="K1182" s="5"/>
      <c r="L1182" s="5"/>
      <c r="M1182" s="1"/>
      <c r="N1182" s="4"/>
      <c r="O1182" s="1"/>
      <c r="P1182" s="1"/>
      <c r="Q1182" s="1"/>
      <c r="R1182" s="2"/>
      <c r="S1182" s="5"/>
      <c r="T1182" s="1"/>
      <c r="U1182" s="1"/>
    </row>
    <row r="1183" s="7" customFormat="true" ht="12.75" hidden="false" customHeight="false" outlineLevel="0" collapsed="false">
      <c r="A1183" s="1"/>
      <c r="B1183" s="2"/>
      <c r="C1183" s="2"/>
      <c r="D1183" s="2"/>
      <c r="E1183" s="3"/>
      <c r="F1183" s="1"/>
      <c r="G1183" s="1"/>
      <c r="H1183" s="1"/>
      <c r="I1183" s="1"/>
      <c r="J1183" s="4"/>
      <c r="K1183" s="5"/>
      <c r="L1183" s="5"/>
      <c r="M1183" s="1"/>
      <c r="N1183" s="4"/>
      <c r="O1183" s="1"/>
      <c r="P1183" s="1"/>
      <c r="Q1183" s="1"/>
      <c r="R1183" s="2"/>
      <c r="S1183" s="5"/>
      <c r="T1183" s="1"/>
      <c r="U1183" s="1"/>
    </row>
    <row r="1184" s="7" customFormat="true" ht="12.75" hidden="false" customHeight="false" outlineLevel="0" collapsed="false">
      <c r="A1184" s="1"/>
      <c r="B1184" s="2"/>
      <c r="C1184" s="2"/>
      <c r="D1184" s="2"/>
      <c r="E1184" s="3"/>
      <c r="F1184" s="1"/>
      <c r="G1184" s="1"/>
      <c r="H1184" s="1"/>
      <c r="I1184" s="1"/>
      <c r="J1184" s="4"/>
      <c r="K1184" s="5"/>
      <c r="L1184" s="5"/>
      <c r="M1184" s="1"/>
      <c r="N1184" s="4"/>
      <c r="O1184" s="1"/>
      <c r="P1184" s="1"/>
      <c r="Q1184" s="1"/>
      <c r="R1184" s="2"/>
      <c r="S1184" s="5"/>
      <c r="T1184" s="1"/>
      <c r="U1184" s="1"/>
    </row>
    <row r="1185" s="7" customFormat="true" ht="12.75" hidden="false" customHeight="false" outlineLevel="0" collapsed="false">
      <c r="A1185" s="1"/>
      <c r="B1185" s="2"/>
      <c r="C1185" s="2"/>
      <c r="D1185" s="2"/>
      <c r="E1185" s="3"/>
      <c r="F1185" s="1"/>
      <c r="G1185" s="1"/>
      <c r="H1185" s="1"/>
      <c r="I1185" s="1"/>
      <c r="J1185" s="4"/>
      <c r="K1185" s="5"/>
      <c r="L1185" s="5"/>
      <c r="M1185" s="1"/>
      <c r="N1185" s="4"/>
      <c r="O1185" s="1"/>
      <c r="P1185" s="1"/>
      <c r="Q1185" s="1"/>
      <c r="R1185" s="2"/>
      <c r="S1185" s="5"/>
      <c r="T1185" s="1"/>
      <c r="U1185" s="1"/>
    </row>
    <row r="1186" s="7" customFormat="true" ht="12.75" hidden="false" customHeight="false" outlineLevel="0" collapsed="false">
      <c r="A1186" s="1"/>
      <c r="B1186" s="2"/>
      <c r="C1186" s="2"/>
      <c r="D1186" s="2"/>
      <c r="E1186" s="3"/>
      <c r="F1186" s="1"/>
      <c r="G1186" s="1"/>
      <c r="H1186" s="1"/>
      <c r="I1186" s="1"/>
      <c r="J1186" s="4"/>
      <c r="K1186" s="5"/>
      <c r="L1186" s="5"/>
      <c r="M1186" s="1"/>
      <c r="N1186" s="4"/>
      <c r="O1186" s="1"/>
      <c r="P1186" s="1"/>
      <c r="Q1186" s="1"/>
      <c r="R1186" s="2"/>
      <c r="S1186" s="5"/>
      <c r="T1186" s="1"/>
      <c r="U1186" s="1"/>
    </row>
    <row r="1187" s="7" customFormat="true" ht="12.75" hidden="false" customHeight="false" outlineLevel="0" collapsed="false">
      <c r="A1187" s="1"/>
      <c r="B1187" s="2"/>
      <c r="C1187" s="2"/>
      <c r="D1187" s="2"/>
      <c r="E1187" s="3"/>
      <c r="F1187" s="1"/>
      <c r="G1187" s="1"/>
      <c r="H1187" s="1"/>
      <c r="I1187" s="1"/>
      <c r="J1187" s="4"/>
      <c r="K1187" s="5"/>
      <c r="L1187" s="5"/>
      <c r="M1187" s="1"/>
      <c r="N1187" s="4"/>
      <c r="O1187" s="1"/>
      <c r="P1187" s="1"/>
      <c r="Q1187" s="1"/>
      <c r="R1187" s="2"/>
      <c r="S1187" s="5"/>
      <c r="T1187" s="1"/>
      <c r="U1187" s="1"/>
    </row>
    <row r="1188" s="7" customFormat="true" ht="12.75" hidden="false" customHeight="false" outlineLevel="0" collapsed="false">
      <c r="A1188" s="1"/>
      <c r="B1188" s="2"/>
      <c r="C1188" s="2"/>
      <c r="D1188" s="2"/>
      <c r="E1188" s="3"/>
      <c r="F1188" s="1"/>
      <c r="G1188" s="1"/>
      <c r="H1188" s="1"/>
      <c r="I1188" s="1"/>
      <c r="J1188" s="4"/>
      <c r="K1188" s="5"/>
      <c r="L1188" s="5"/>
      <c r="M1188" s="1"/>
      <c r="N1188" s="4"/>
      <c r="O1188" s="1"/>
      <c r="P1188" s="1"/>
      <c r="Q1188" s="1"/>
      <c r="R1188" s="2"/>
      <c r="S1188" s="5"/>
      <c r="T1188" s="1"/>
      <c r="U1188" s="1"/>
    </row>
    <row r="1189" s="7" customFormat="true" ht="12.75" hidden="false" customHeight="false" outlineLevel="0" collapsed="false">
      <c r="A1189" s="1"/>
      <c r="B1189" s="2"/>
      <c r="C1189" s="2"/>
      <c r="D1189" s="2"/>
      <c r="E1189" s="3"/>
      <c r="F1189" s="1"/>
      <c r="G1189" s="1"/>
      <c r="H1189" s="1"/>
      <c r="I1189" s="1"/>
      <c r="J1189" s="4"/>
      <c r="K1189" s="5"/>
      <c r="L1189" s="5"/>
      <c r="M1189" s="1"/>
      <c r="N1189" s="4"/>
      <c r="O1189" s="1"/>
      <c r="P1189" s="1"/>
      <c r="Q1189" s="1"/>
      <c r="R1189" s="2"/>
      <c r="S1189" s="5"/>
      <c r="T1189" s="1"/>
      <c r="U1189" s="1"/>
    </row>
    <row r="1190" s="7" customFormat="true" ht="12.75" hidden="false" customHeight="false" outlineLevel="0" collapsed="false">
      <c r="A1190" s="1"/>
      <c r="B1190" s="2"/>
      <c r="C1190" s="2"/>
      <c r="D1190" s="2"/>
      <c r="E1190" s="3"/>
      <c r="F1190" s="1"/>
      <c r="G1190" s="1"/>
      <c r="H1190" s="1"/>
      <c r="I1190" s="1"/>
      <c r="J1190" s="4"/>
      <c r="K1190" s="5"/>
      <c r="L1190" s="5"/>
      <c r="M1190" s="1"/>
      <c r="N1190" s="4"/>
      <c r="O1190" s="1"/>
      <c r="P1190" s="1"/>
      <c r="Q1190" s="1"/>
      <c r="R1190" s="2"/>
      <c r="S1190" s="5"/>
      <c r="T1190" s="1"/>
      <c r="U1190" s="1"/>
    </row>
    <row r="1191" s="7" customFormat="true" ht="12.75" hidden="false" customHeight="false" outlineLevel="0" collapsed="false">
      <c r="A1191" s="1"/>
      <c r="B1191" s="2"/>
      <c r="C1191" s="2"/>
      <c r="D1191" s="2"/>
      <c r="E1191" s="3"/>
      <c r="F1191" s="1"/>
      <c r="G1191" s="1"/>
      <c r="H1191" s="1"/>
      <c r="I1191" s="1"/>
      <c r="J1191" s="4"/>
      <c r="K1191" s="5"/>
      <c r="L1191" s="5"/>
      <c r="M1191" s="1"/>
      <c r="N1191" s="4"/>
      <c r="O1191" s="1"/>
      <c r="P1191" s="1"/>
      <c r="Q1191" s="1"/>
      <c r="R1191" s="2"/>
      <c r="S1191" s="5"/>
      <c r="T1191" s="1"/>
      <c r="U1191" s="1"/>
    </row>
    <row r="1192" s="7" customFormat="true" ht="12.75" hidden="false" customHeight="false" outlineLevel="0" collapsed="false">
      <c r="A1192" s="1"/>
      <c r="B1192" s="2"/>
      <c r="C1192" s="2"/>
      <c r="D1192" s="2"/>
      <c r="E1192" s="3"/>
      <c r="F1192" s="1"/>
      <c r="G1192" s="1"/>
      <c r="H1192" s="1"/>
      <c r="I1192" s="1"/>
      <c r="J1192" s="4"/>
      <c r="K1192" s="5"/>
      <c r="L1192" s="5"/>
      <c r="M1192" s="1"/>
      <c r="N1192" s="4"/>
      <c r="O1192" s="1"/>
      <c r="P1192" s="1"/>
      <c r="Q1192" s="1"/>
      <c r="R1192" s="2"/>
      <c r="S1192" s="5"/>
      <c r="T1192" s="1"/>
      <c r="U1192" s="1"/>
    </row>
    <row r="1193" s="7" customFormat="true" ht="12.75" hidden="false" customHeight="false" outlineLevel="0" collapsed="false">
      <c r="A1193" s="1"/>
      <c r="B1193" s="2"/>
      <c r="C1193" s="2"/>
      <c r="D1193" s="2"/>
      <c r="E1193" s="3"/>
      <c r="F1193" s="1"/>
      <c r="G1193" s="1"/>
      <c r="H1193" s="1"/>
      <c r="I1193" s="1"/>
      <c r="J1193" s="4"/>
      <c r="K1193" s="5"/>
      <c r="L1193" s="5"/>
      <c r="M1193" s="1"/>
      <c r="N1193" s="4"/>
      <c r="O1193" s="1"/>
      <c r="P1193" s="1"/>
      <c r="Q1193" s="1"/>
      <c r="R1193" s="2"/>
      <c r="S1193" s="5"/>
      <c r="T1193" s="1"/>
      <c r="U1193" s="1"/>
    </row>
    <row r="1194" s="7" customFormat="true" ht="12.75" hidden="false" customHeight="false" outlineLevel="0" collapsed="false">
      <c r="A1194" s="1"/>
      <c r="B1194" s="2"/>
      <c r="C1194" s="2"/>
      <c r="D1194" s="2"/>
      <c r="E1194" s="3"/>
      <c r="F1194" s="1"/>
      <c r="G1194" s="1"/>
      <c r="H1194" s="1"/>
      <c r="I1194" s="1"/>
      <c r="J1194" s="4"/>
      <c r="K1194" s="5"/>
      <c r="L1194" s="5"/>
      <c r="M1194" s="1"/>
      <c r="N1194" s="4"/>
      <c r="O1194" s="1"/>
      <c r="P1194" s="1"/>
      <c r="Q1194" s="1"/>
      <c r="R1194" s="2"/>
      <c r="S1194" s="5"/>
      <c r="T1194" s="1"/>
      <c r="U1194" s="1"/>
    </row>
    <row r="1195" s="7" customFormat="true" ht="12.75" hidden="false" customHeight="false" outlineLevel="0" collapsed="false">
      <c r="A1195" s="1"/>
      <c r="B1195" s="2"/>
      <c r="C1195" s="2"/>
      <c r="D1195" s="2"/>
      <c r="E1195" s="3"/>
      <c r="F1195" s="1"/>
      <c r="G1195" s="1"/>
      <c r="H1195" s="1"/>
      <c r="I1195" s="1"/>
      <c r="J1195" s="4"/>
      <c r="K1195" s="5"/>
      <c r="L1195" s="5"/>
      <c r="M1195" s="1"/>
      <c r="N1195" s="4"/>
      <c r="O1195" s="1"/>
      <c r="P1195" s="1"/>
      <c r="Q1195" s="1"/>
      <c r="R1195" s="2"/>
      <c r="S1195" s="5"/>
      <c r="T1195" s="1"/>
      <c r="U1195" s="1"/>
    </row>
    <row r="1196" s="7" customFormat="true" ht="12.75" hidden="false" customHeight="false" outlineLevel="0" collapsed="false">
      <c r="A1196" s="1"/>
      <c r="B1196" s="2"/>
      <c r="C1196" s="2"/>
      <c r="D1196" s="2"/>
      <c r="E1196" s="3"/>
      <c r="F1196" s="1"/>
      <c r="G1196" s="1"/>
      <c r="H1196" s="1"/>
      <c r="I1196" s="1"/>
      <c r="J1196" s="4"/>
      <c r="K1196" s="5"/>
      <c r="L1196" s="5"/>
      <c r="M1196" s="1"/>
      <c r="N1196" s="4"/>
      <c r="O1196" s="1"/>
      <c r="P1196" s="1"/>
      <c r="Q1196" s="1"/>
      <c r="R1196" s="2"/>
      <c r="S1196" s="5"/>
      <c r="T1196" s="1"/>
      <c r="U1196" s="1"/>
    </row>
    <row r="1197" s="7" customFormat="true" ht="12.75" hidden="false" customHeight="false" outlineLevel="0" collapsed="false">
      <c r="A1197" s="1"/>
      <c r="B1197" s="2"/>
      <c r="C1197" s="2"/>
      <c r="D1197" s="2"/>
      <c r="E1197" s="3"/>
      <c r="F1197" s="1"/>
      <c r="G1197" s="1"/>
      <c r="H1197" s="1"/>
      <c r="I1197" s="1"/>
      <c r="J1197" s="4"/>
      <c r="K1197" s="5"/>
      <c r="L1197" s="5"/>
      <c r="M1197" s="1"/>
      <c r="N1197" s="4"/>
      <c r="O1197" s="1"/>
      <c r="P1197" s="1"/>
      <c r="Q1197" s="1"/>
      <c r="R1197" s="2"/>
      <c r="S1197" s="5"/>
      <c r="T1197" s="1"/>
      <c r="U1197" s="1"/>
    </row>
    <row r="1198" s="7" customFormat="true" ht="12.75" hidden="false" customHeight="false" outlineLevel="0" collapsed="false">
      <c r="A1198" s="1"/>
      <c r="B1198" s="2"/>
      <c r="C1198" s="2"/>
      <c r="D1198" s="2"/>
      <c r="E1198" s="3"/>
      <c r="F1198" s="1"/>
      <c r="G1198" s="1"/>
      <c r="H1198" s="1"/>
      <c r="I1198" s="1"/>
      <c r="J1198" s="4"/>
      <c r="K1198" s="5"/>
      <c r="L1198" s="5"/>
      <c r="M1198" s="1"/>
      <c r="N1198" s="4"/>
      <c r="O1198" s="1"/>
      <c r="P1198" s="1"/>
      <c r="Q1198" s="1"/>
      <c r="R1198" s="2"/>
      <c r="S1198" s="5"/>
      <c r="T1198" s="1"/>
      <c r="U1198" s="1"/>
    </row>
    <row r="1199" s="7" customFormat="true" ht="12.75" hidden="false" customHeight="false" outlineLevel="0" collapsed="false">
      <c r="A1199" s="1"/>
      <c r="B1199" s="2"/>
      <c r="C1199" s="2"/>
      <c r="D1199" s="2"/>
      <c r="E1199" s="3"/>
      <c r="F1199" s="1"/>
      <c r="G1199" s="1"/>
      <c r="H1199" s="1"/>
      <c r="I1199" s="1"/>
      <c r="J1199" s="4"/>
      <c r="K1199" s="5"/>
      <c r="L1199" s="5"/>
      <c r="M1199" s="1"/>
      <c r="N1199" s="4"/>
      <c r="O1199" s="1"/>
      <c r="P1199" s="1"/>
      <c r="Q1199" s="1"/>
      <c r="R1199" s="2"/>
      <c r="S1199" s="5"/>
      <c r="T1199" s="1"/>
      <c r="U1199" s="1"/>
    </row>
    <row r="1200" s="7" customFormat="true" ht="12.75" hidden="false" customHeight="false" outlineLevel="0" collapsed="false">
      <c r="A1200" s="1"/>
      <c r="B1200" s="2"/>
      <c r="C1200" s="2"/>
      <c r="D1200" s="2"/>
      <c r="E1200" s="3"/>
      <c r="F1200" s="1"/>
      <c r="G1200" s="1"/>
      <c r="H1200" s="1"/>
      <c r="I1200" s="1"/>
      <c r="J1200" s="4"/>
      <c r="K1200" s="5"/>
      <c r="L1200" s="5"/>
      <c r="M1200" s="1"/>
      <c r="N1200" s="4"/>
      <c r="O1200" s="1"/>
      <c r="P1200" s="1"/>
      <c r="Q1200" s="1"/>
      <c r="R1200" s="2"/>
      <c r="S1200" s="5"/>
      <c r="T1200" s="1"/>
      <c r="U1200" s="1"/>
    </row>
    <row r="1201" s="7" customFormat="true" ht="12.75" hidden="false" customHeight="false" outlineLevel="0" collapsed="false">
      <c r="A1201" s="1"/>
      <c r="B1201" s="2"/>
      <c r="C1201" s="2"/>
      <c r="D1201" s="2"/>
      <c r="E1201" s="3"/>
      <c r="F1201" s="1"/>
      <c r="G1201" s="1"/>
      <c r="H1201" s="1"/>
      <c r="I1201" s="1"/>
      <c r="J1201" s="4"/>
      <c r="K1201" s="5"/>
      <c r="L1201" s="5"/>
      <c r="M1201" s="1"/>
      <c r="N1201" s="4"/>
      <c r="O1201" s="1"/>
      <c r="P1201" s="1"/>
      <c r="Q1201" s="1"/>
      <c r="R1201" s="2"/>
      <c r="S1201" s="5"/>
      <c r="T1201" s="1"/>
      <c r="U1201" s="1"/>
    </row>
    <row r="1202" s="7" customFormat="true" ht="12.75" hidden="false" customHeight="false" outlineLevel="0" collapsed="false">
      <c r="A1202" s="1"/>
      <c r="B1202" s="2"/>
      <c r="C1202" s="2"/>
      <c r="D1202" s="2"/>
      <c r="E1202" s="3"/>
      <c r="F1202" s="1"/>
      <c r="G1202" s="1"/>
      <c r="H1202" s="1"/>
      <c r="I1202" s="1"/>
      <c r="J1202" s="4"/>
      <c r="K1202" s="5"/>
      <c r="L1202" s="5"/>
      <c r="M1202" s="1"/>
      <c r="N1202" s="4"/>
      <c r="O1202" s="1"/>
      <c r="P1202" s="1"/>
      <c r="Q1202" s="1"/>
      <c r="R1202" s="2"/>
      <c r="S1202" s="5"/>
      <c r="T1202" s="1"/>
      <c r="U1202" s="1"/>
    </row>
    <row r="1203" s="7" customFormat="true" ht="12.75" hidden="false" customHeight="false" outlineLevel="0" collapsed="false">
      <c r="A1203" s="1"/>
      <c r="B1203" s="2"/>
      <c r="C1203" s="2"/>
      <c r="D1203" s="2"/>
      <c r="E1203" s="3"/>
      <c r="F1203" s="1"/>
      <c r="G1203" s="1"/>
      <c r="H1203" s="1"/>
      <c r="I1203" s="1"/>
      <c r="J1203" s="4"/>
      <c r="K1203" s="5"/>
      <c r="L1203" s="5"/>
      <c r="M1203" s="1"/>
      <c r="N1203" s="4"/>
      <c r="O1203" s="1"/>
      <c r="P1203" s="1"/>
      <c r="Q1203" s="1"/>
      <c r="R1203" s="2"/>
      <c r="S1203" s="5"/>
      <c r="T1203" s="1"/>
      <c r="U1203" s="1"/>
    </row>
    <row r="1204" s="7" customFormat="true" ht="12.75" hidden="false" customHeight="false" outlineLevel="0" collapsed="false">
      <c r="A1204" s="1"/>
      <c r="B1204" s="2"/>
      <c r="C1204" s="2"/>
      <c r="D1204" s="2"/>
      <c r="E1204" s="3"/>
      <c r="F1204" s="1"/>
      <c r="G1204" s="1"/>
      <c r="H1204" s="1"/>
      <c r="I1204" s="1"/>
      <c r="J1204" s="4"/>
      <c r="K1204" s="5"/>
      <c r="L1204" s="5"/>
      <c r="M1204" s="1"/>
      <c r="N1204" s="4"/>
      <c r="O1204" s="1"/>
      <c r="P1204" s="1"/>
      <c r="Q1204" s="1"/>
      <c r="R1204" s="2"/>
      <c r="S1204" s="5"/>
      <c r="T1204" s="1"/>
      <c r="U1204" s="1"/>
    </row>
    <row r="1205" s="7" customFormat="true" ht="12.75" hidden="false" customHeight="false" outlineLevel="0" collapsed="false">
      <c r="A1205" s="1"/>
      <c r="B1205" s="2"/>
      <c r="C1205" s="2"/>
      <c r="D1205" s="2"/>
      <c r="E1205" s="3"/>
      <c r="F1205" s="1"/>
      <c r="G1205" s="1"/>
      <c r="H1205" s="1"/>
      <c r="I1205" s="1"/>
      <c r="J1205" s="4"/>
      <c r="K1205" s="5"/>
      <c r="L1205" s="5"/>
      <c r="M1205" s="1"/>
      <c r="N1205" s="4"/>
      <c r="O1205" s="1"/>
      <c r="P1205" s="1"/>
      <c r="Q1205" s="1"/>
      <c r="R1205" s="2"/>
      <c r="S1205" s="5"/>
      <c r="T1205" s="1"/>
      <c r="U1205" s="1"/>
    </row>
    <row r="1206" s="7" customFormat="true" ht="12.75" hidden="false" customHeight="false" outlineLevel="0" collapsed="false">
      <c r="A1206" s="1"/>
      <c r="B1206" s="2"/>
      <c r="C1206" s="2"/>
      <c r="D1206" s="2"/>
      <c r="E1206" s="3"/>
      <c r="F1206" s="1"/>
      <c r="G1206" s="1"/>
      <c r="H1206" s="1"/>
      <c r="I1206" s="1"/>
      <c r="J1206" s="4"/>
      <c r="K1206" s="5"/>
      <c r="L1206" s="5"/>
      <c r="M1206" s="1"/>
      <c r="N1206" s="4"/>
      <c r="O1206" s="1"/>
      <c r="P1206" s="1"/>
      <c r="Q1206" s="1"/>
      <c r="R1206" s="2"/>
      <c r="S1206" s="5"/>
      <c r="T1206" s="1"/>
      <c r="U1206" s="1"/>
    </row>
    <row r="1207" s="7" customFormat="true" ht="12.75" hidden="false" customHeight="false" outlineLevel="0" collapsed="false">
      <c r="A1207" s="1"/>
      <c r="B1207" s="2"/>
      <c r="C1207" s="2"/>
      <c r="D1207" s="2"/>
      <c r="E1207" s="3"/>
      <c r="F1207" s="1"/>
      <c r="G1207" s="1"/>
      <c r="H1207" s="1"/>
      <c r="I1207" s="1"/>
      <c r="J1207" s="4"/>
      <c r="K1207" s="5"/>
      <c r="L1207" s="5"/>
      <c r="M1207" s="1"/>
      <c r="N1207" s="4"/>
      <c r="O1207" s="1"/>
      <c r="P1207" s="1"/>
      <c r="Q1207" s="1"/>
      <c r="R1207" s="2"/>
      <c r="S1207" s="5"/>
      <c r="T1207" s="1"/>
      <c r="U1207" s="1"/>
    </row>
    <row r="1208" s="7" customFormat="true" ht="12.75" hidden="false" customHeight="false" outlineLevel="0" collapsed="false">
      <c r="A1208" s="1"/>
      <c r="B1208" s="2"/>
      <c r="C1208" s="2"/>
      <c r="D1208" s="2"/>
      <c r="E1208" s="3"/>
      <c r="F1208" s="1"/>
      <c r="G1208" s="1"/>
      <c r="H1208" s="1"/>
      <c r="I1208" s="1"/>
      <c r="J1208" s="4"/>
      <c r="K1208" s="5"/>
      <c r="L1208" s="5"/>
      <c r="M1208" s="1"/>
      <c r="N1208" s="4"/>
      <c r="O1208" s="1"/>
      <c r="P1208" s="1"/>
      <c r="Q1208" s="1"/>
      <c r="R1208" s="2"/>
      <c r="S1208" s="5"/>
      <c r="T1208" s="1"/>
      <c r="U1208" s="1"/>
    </row>
    <row r="1209" s="7" customFormat="true" ht="12.75" hidden="false" customHeight="false" outlineLevel="0" collapsed="false">
      <c r="A1209" s="1"/>
      <c r="B1209" s="2"/>
      <c r="C1209" s="2"/>
      <c r="D1209" s="2"/>
      <c r="E1209" s="3"/>
      <c r="F1209" s="1"/>
      <c r="G1209" s="1"/>
      <c r="H1209" s="1"/>
      <c r="I1209" s="1"/>
      <c r="J1209" s="4"/>
      <c r="K1209" s="5"/>
      <c r="L1209" s="5"/>
      <c r="M1209" s="1"/>
      <c r="N1209" s="4"/>
      <c r="O1209" s="1"/>
      <c r="P1209" s="1"/>
      <c r="Q1209" s="1"/>
      <c r="R1209" s="2"/>
      <c r="S1209" s="5"/>
      <c r="T1209" s="1"/>
      <c r="U1209" s="1"/>
    </row>
    <row r="1210" s="7" customFormat="true" ht="12.75" hidden="false" customHeight="false" outlineLevel="0" collapsed="false">
      <c r="A1210" s="1"/>
      <c r="B1210" s="2"/>
      <c r="C1210" s="2"/>
      <c r="D1210" s="2"/>
      <c r="E1210" s="3"/>
      <c r="F1210" s="1"/>
      <c r="G1210" s="1"/>
      <c r="H1210" s="1"/>
      <c r="I1210" s="1"/>
      <c r="J1210" s="4"/>
      <c r="K1210" s="5"/>
      <c r="L1210" s="5"/>
      <c r="M1210" s="1"/>
      <c r="N1210" s="4"/>
      <c r="O1210" s="1"/>
      <c r="P1210" s="1"/>
      <c r="Q1210" s="1"/>
      <c r="R1210" s="2"/>
      <c r="S1210" s="5"/>
      <c r="T1210" s="1"/>
      <c r="U1210" s="1"/>
    </row>
    <row r="1211" s="7" customFormat="true" ht="12.75" hidden="false" customHeight="false" outlineLevel="0" collapsed="false">
      <c r="A1211" s="1"/>
      <c r="B1211" s="2"/>
      <c r="C1211" s="2"/>
      <c r="D1211" s="2"/>
      <c r="E1211" s="3"/>
      <c r="F1211" s="1"/>
      <c r="G1211" s="1"/>
      <c r="H1211" s="1"/>
      <c r="I1211" s="1"/>
      <c r="J1211" s="4"/>
      <c r="K1211" s="5"/>
      <c r="L1211" s="5"/>
      <c r="M1211" s="1"/>
      <c r="N1211" s="4"/>
      <c r="O1211" s="1"/>
      <c r="P1211" s="1"/>
      <c r="Q1211" s="1"/>
      <c r="R1211" s="2"/>
      <c r="S1211" s="5"/>
      <c r="T1211" s="1"/>
      <c r="U1211" s="1"/>
    </row>
    <row r="1212" s="7" customFormat="true" ht="12.75" hidden="false" customHeight="false" outlineLevel="0" collapsed="false">
      <c r="A1212" s="1"/>
      <c r="B1212" s="2"/>
      <c r="C1212" s="2"/>
      <c r="D1212" s="2"/>
      <c r="E1212" s="3"/>
      <c r="F1212" s="1"/>
      <c r="G1212" s="1"/>
      <c r="H1212" s="1"/>
      <c r="I1212" s="1"/>
      <c r="J1212" s="4"/>
      <c r="K1212" s="5"/>
      <c r="L1212" s="5"/>
      <c r="M1212" s="1"/>
      <c r="N1212" s="4"/>
      <c r="O1212" s="1"/>
      <c r="P1212" s="1"/>
      <c r="Q1212" s="1"/>
      <c r="R1212" s="2"/>
      <c r="S1212" s="5"/>
      <c r="T1212" s="1"/>
      <c r="U1212" s="1"/>
    </row>
    <row r="1213" s="7" customFormat="true" ht="12.75" hidden="false" customHeight="false" outlineLevel="0" collapsed="false">
      <c r="A1213" s="1"/>
      <c r="B1213" s="2"/>
      <c r="C1213" s="2"/>
      <c r="D1213" s="2"/>
      <c r="E1213" s="3"/>
      <c r="F1213" s="1"/>
      <c r="G1213" s="1"/>
      <c r="H1213" s="1"/>
      <c r="I1213" s="1"/>
      <c r="J1213" s="4"/>
      <c r="K1213" s="5"/>
      <c r="L1213" s="5"/>
      <c r="M1213" s="1"/>
      <c r="N1213" s="4"/>
      <c r="O1213" s="1"/>
      <c r="P1213" s="1"/>
      <c r="Q1213" s="1"/>
      <c r="R1213" s="2"/>
      <c r="S1213" s="5"/>
      <c r="T1213" s="1"/>
      <c r="U1213" s="1"/>
    </row>
    <row r="1214" s="7" customFormat="true" ht="12.75" hidden="false" customHeight="false" outlineLevel="0" collapsed="false">
      <c r="A1214" s="1"/>
      <c r="B1214" s="2"/>
      <c r="C1214" s="2"/>
      <c r="D1214" s="2"/>
      <c r="E1214" s="3"/>
      <c r="F1214" s="1"/>
      <c r="G1214" s="1"/>
      <c r="H1214" s="1"/>
      <c r="I1214" s="1"/>
      <c r="J1214" s="4"/>
      <c r="K1214" s="5"/>
      <c r="L1214" s="5"/>
      <c r="M1214" s="1"/>
      <c r="N1214" s="4"/>
      <c r="O1214" s="1"/>
      <c r="P1214" s="1"/>
      <c r="Q1214" s="1"/>
      <c r="R1214" s="2"/>
      <c r="S1214" s="5"/>
      <c r="T1214" s="1"/>
      <c r="U1214" s="1"/>
    </row>
    <row r="1215" s="7" customFormat="true" ht="12.75" hidden="false" customHeight="false" outlineLevel="0" collapsed="false">
      <c r="A1215" s="1"/>
      <c r="B1215" s="2"/>
      <c r="C1215" s="2"/>
      <c r="D1215" s="2"/>
      <c r="E1215" s="3"/>
      <c r="F1215" s="1"/>
      <c r="G1215" s="1"/>
      <c r="H1215" s="1"/>
      <c r="I1215" s="1"/>
      <c r="J1215" s="4"/>
      <c r="K1215" s="5"/>
      <c r="L1215" s="5"/>
      <c r="M1215" s="1"/>
      <c r="N1215" s="4"/>
      <c r="O1215" s="1"/>
      <c r="P1215" s="1"/>
      <c r="Q1215" s="1"/>
      <c r="R1215" s="2"/>
      <c r="S1215" s="5"/>
      <c r="T1215" s="1"/>
      <c r="U1215" s="1"/>
    </row>
    <row r="1216" s="7" customFormat="true" ht="12.75" hidden="false" customHeight="false" outlineLevel="0" collapsed="false">
      <c r="A1216" s="1"/>
      <c r="B1216" s="2"/>
      <c r="C1216" s="2"/>
      <c r="D1216" s="2"/>
      <c r="E1216" s="3"/>
      <c r="F1216" s="1"/>
      <c r="G1216" s="1"/>
      <c r="H1216" s="1"/>
      <c r="I1216" s="1"/>
      <c r="J1216" s="4"/>
      <c r="K1216" s="5"/>
      <c r="L1216" s="5"/>
      <c r="M1216" s="1"/>
      <c r="N1216" s="4"/>
      <c r="O1216" s="1"/>
      <c r="P1216" s="1"/>
      <c r="Q1216" s="1"/>
      <c r="R1216" s="2"/>
      <c r="S1216" s="5"/>
      <c r="T1216" s="1"/>
      <c r="U1216" s="1"/>
    </row>
    <row r="1217" s="7" customFormat="true" ht="12.75" hidden="false" customHeight="false" outlineLevel="0" collapsed="false">
      <c r="A1217" s="1"/>
      <c r="B1217" s="2"/>
      <c r="C1217" s="2"/>
      <c r="D1217" s="2"/>
      <c r="E1217" s="3"/>
      <c r="F1217" s="1"/>
      <c r="G1217" s="1"/>
      <c r="H1217" s="1"/>
      <c r="I1217" s="1"/>
      <c r="J1217" s="4"/>
      <c r="K1217" s="5"/>
      <c r="L1217" s="5"/>
      <c r="M1217" s="1"/>
      <c r="N1217" s="4"/>
      <c r="O1217" s="1"/>
      <c r="P1217" s="1"/>
      <c r="Q1217" s="1"/>
      <c r="R1217" s="2"/>
      <c r="S1217" s="5"/>
      <c r="T1217" s="1"/>
      <c r="U1217" s="1"/>
    </row>
    <row r="1218" s="7" customFormat="true" ht="12.75" hidden="false" customHeight="false" outlineLevel="0" collapsed="false">
      <c r="A1218" s="1"/>
      <c r="B1218" s="2"/>
      <c r="C1218" s="2"/>
      <c r="D1218" s="2"/>
      <c r="E1218" s="3"/>
      <c r="F1218" s="1"/>
      <c r="G1218" s="1"/>
      <c r="H1218" s="1"/>
      <c r="I1218" s="1"/>
      <c r="J1218" s="4"/>
      <c r="K1218" s="5"/>
      <c r="L1218" s="5"/>
      <c r="M1218" s="1"/>
      <c r="N1218" s="4"/>
      <c r="O1218" s="1"/>
      <c r="P1218" s="1"/>
      <c r="Q1218" s="1"/>
      <c r="R1218" s="2"/>
      <c r="S1218" s="5"/>
      <c r="T1218" s="1"/>
      <c r="U1218" s="1"/>
    </row>
    <row r="1219" s="7" customFormat="true" ht="12.75" hidden="false" customHeight="false" outlineLevel="0" collapsed="false">
      <c r="A1219" s="1"/>
      <c r="B1219" s="2"/>
      <c r="C1219" s="2"/>
      <c r="D1219" s="2"/>
      <c r="E1219" s="3"/>
      <c r="F1219" s="1"/>
      <c r="G1219" s="1"/>
      <c r="H1219" s="1"/>
      <c r="I1219" s="1"/>
      <c r="J1219" s="4"/>
      <c r="K1219" s="5"/>
      <c r="L1219" s="5"/>
      <c r="M1219" s="1"/>
      <c r="N1219" s="4"/>
      <c r="O1219" s="1"/>
      <c r="P1219" s="1"/>
      <c r="Q1219" s="1"/>
      <c r="R1219" s="2"/>
      <c r="S1219" s="5"/>
      <c r="T1219" s="1"/>
      <c r="U1219" s="1"/>
    </row>
    <row r="1220" s="7" customFormat="true" ht="12.75" hidden="false" customHeight="false" outlineLevel="0" collapsed="false">
      <c r="A1220" s="1"/>
      <c r="B1220" s="2"/>
      <c r="C1220" s="2"/>
      <c r="D1220" s="2"/>
      <c r="E1220" s="3"/>
      <c r="F1220" s="1"/>
      <c r="G1220" s="1"/>
      <c r="H1220" s="1"/>
      <c r="I1220" s="1"/>
      <c r="J1220" s="4"/>
      <c r="K1220" s="5"/>
      <c r="L1220" s="5"/>
      <c r="M1220" s="1"/>
      <c r="N1220" s="4"/>
      <c r="O1220" s="1"/>
      <c r="P1220" s="1"/>
      <c r="Q1220" s="1"/>
      <c r="R1220" s="2"/>
      <c r="S1220" s="5"/>
      <c r="T1220" s="1"/>
      <c r="U1220" s="1"/>
    </row>
    <row r="1221" s="7" customFormat="true" ht="12.75" hidden="false" customHeight="false" outlineLevel="0" collapsed="false">
      <c r="A1221" s="1"/>
      <c r="B1221" s="2"/>
      <c r="C1221" s="2"/>
      <c r="D1221" s="2"/>
      <c r="E1221" s="3"/>
      <c r="F1221" s="1"/>
      <c r="G1221" s="1"/>
      <c r="H1221" s="1"/>
      <c r="I1221" s="1"/>
      <c r="J1221" s="4"/>
      <c r="K1221" s="5"/>
      <c r="L1221" s="5"/>
      <c r="M1221" s="1"/>
      <c r="N1221" s="4"/>
      <c r="O1221" s="1"/>
      <c r="P1221" s="1"/>
      <c r="Q1221" s="1"/>
      <c r="R1221" s="2"/>
      <c r="S1221" s="5"/>
      <c r="T1221" s="1"/>
      <c r="U1221" s="1"/>
    </row>
    <row r="1222" s="7" customFormat="true" ht="12.75" hidden="false" customHeight="false" outlineLevel="0" collapsed="false">
      <c r="A1222" s="1"/>
      <c r="B1222" s="2"/>
      <c r="C1222" s="2"/>
      <c r="D1222" s="2"/>
      <c r="E1222" s="3"/>
      <c r="F1222" s="1"/>
      <c r="G1222" s="1"/>
      <c r="H1222" s="1"/>
      <c r="I1222" s="1"/>
      <c r="J1222" s="4"/>
      <c r="K1222" s="5"/>
      <c r="L1222" s="5"/>
      <c r="M1222" s="1"/>
      <c r="N1222" s="4"/>
      <c r="O1222" s="1"/>
      <c r="P1222" s="1"/>
      <c r="Q1222" s="1"/>
      <c r="R1222" s="2"/>
      <c r="S1222" s="5"/>
      <c r="T1222" s="1"/>
      <c r="U1222" s="1"/>
    </row>
    <row r="1223" s="7" customFormat="true" ht="12.75" hidden="false" customHeight="false" outlineLevel="0" collapsed="false">
      <c r="A1223" s="1"/>
      <c r="B1223" s="2"/>
      <c r="C1223" s="2"/>
      <c r="D1223" s="2"/>
      <c r="E1223" s="3"/>
      <c r="F1223" s="1"/>
      <c r="G1223" s="1"/>
      <c r="H1223" s="1"/>
      <c r="I1223" s="1"/>
      <c r="J1223" s="4"/>
      <c r="K1223" s="5"/>
      <c r="L1223" s="5"/>
      <c r="M1223" s="1"/>
      <c r="N1223" s="4"/>
      <c r="O1223" s="1"/>
      <c r="P1223" s="1"/>
      <c r="Q1223" s="1"/>
      <c r="R1223" s="2"/>
      <c r="S1223" s="5"/>
      <c r="T1223" s="1"/>
      <c r="U1223" s="1"/>
    </row>
    <row r="1224" s="7" customFormat="true" ht="12.75" hidden="false" customHeight="false" outlineLevel="0" collapsed="false">
      <c r="A1224" s="1"/>
      <c r="B1224" s="2"/>
      <c r="C1224" s="2"/>
      <c r="D1224" s="2"/>
      <c r="E1224" s="3"/>
      <c r="F1224" s="1"/>
      <c r="G1224" s="1"/>
      <c r="H1224" s="1"/>
      <c r="I1224" s="1"/>
      <c r="J1224" s="4"/>
      <c r="K1224" s="5"/>
      <c r="L1224" s="5"/>
      <c r="M1224" s="1"/>
      <c r="N1224" s="4"/>
      <c r="O1224" s="1"/>
      <c r="P1224" s="1"/>
      <c r="Q1224" s="1"/>
      <c r="R1224" s="2"/>
      <c r="S1224" s="5"/>
      <c r="T1224" s="1"/>
      <c r="U1224" s="1"/>
    </row>
    <row r="1225" s="7" customFormat="true" ht="12.75" hidden="false" customHeight="false" outlineLevel="0" collapsed="false">
      <c r="A1225" s="1"/>
      <c r="B1225" s="2"/>
      <c r="C1225" s="2"/>
      <c r="D1225" s="2"/>
      <c r="E1225" s="3"/>
      <c r="F1225" s="1"/>
      <c r="G1225" s="1"/>
      <c r="H1225" s="1"/>
      <c r="I1225" s="1"/>
      <c r="J1225" s="4"/>
      <c r="K1225" s="5"/>
      <c r="L1225" s="5"/>
      <c r="M1225" s="1"/>
      <c r="N1225" s="4"/>
      <c r="O1225" s="1"/>
      <c r="P1225" s="1"/>
      <c r="Q1225" s="1"/>
      <c r="R1225" s="2"/>
      <c r="S1225" s="5"/>
      <c r="T1225" s="1"/>
      <c r="U1225" s="1"/>
    </row>
    <row r="1226" s="7" customFormat="true" ht="12.75" hidden="false" customHeight="false" outlineLevel="0" collapsed="false">
      <c r="A1226" s="1"/>
      <c r="B1226" s="2"/>
      <c r="C1226" s="2"/>
      <c r="D1226" s="2"/>
      <c r="E1226" s="3"/>
      <c r="F1226" s="1"/>
      <c r="G1226" s="1"/>
      <c r="H1226" s="1"/>
      <c r="I1226" s="1"/>
      <c r="J1226" s="4"/>
      <c r="K1226" s="5"/>
      <c r="L1226" s="5"/>
      <c r="M1226" s="1"/>
      <c r="N1226" s="4"/>
      <c r="O1226" s="1"/>
      <c r="P1226" s="1"/>
      <c r="Q1226" s="1"/>
      <c r="R1226" s="2"/>
      <c r="S1226" s="5"/>
      <c r="T1226" s="1"/>
      <c r="U1226" s="1"/>
    </row>
    <row r="1227" s="7" customFormat="true" ht="12.75" hidden="false" customHeight="false" outlineLevel="0" collapsed="false">
      <c r="A1227" s="1"/>
      <c r="B1227" s="2"/>
      <c r="C1227" s="2"/>
      <c r="D1227" s="2"/>
      <c r="E1227" s="3"/>
      <c r="F1227" s="1"/>
      <c r="G1227" s="1"/>
      <c r="H1227" s="1"/>
      <c r="I1227" s="1"/>
      <c r="J1227" s="4"/>
      <c r="K1227" s="5"/>
      <c r="L1227" s="5"/>
      <c r="M1227" s="1"/>
      <c r="N1227" s="4"/>
      <c r="O1227" s="1"/>
      <c r="P1227" s="1"/>
      <c r="Q1227" s="1"/>
      <c r="R1227" s="2"/>
      <c r="S1227" s="5"/>
      <c r="T1227" s="1"/>
      <c r="U1227" s="1"/>
    </row>
    <row r="1228" s="7" customFormat="true" ht="12.75" hidden="false" customHeight="false" outlineLevel="0" collapsed="false">
      <c r="A1228" s="1"/>
      <c r="B1228" s="2"/>
      <c r="C1228" s="2"/>
      <c r="D1228" s="2"/>
      <c r="E1228" s="3"/>
      <c r="F1228" s="1"/>
      <c r="G1228" s="1"/>
      <c r="H1228" s="1"/>
      <c r="I1228" s="1"/>
      <c r="J1228" s="4"/>
      <c r="K1228" s="5"/>
      <c r="L1228" s="5"/>
      <c r="M1228" s="1"/>
      <c r="N1228" s="4"/>
      <c r="O1228" s="1"/>
      <c r="P1228" s="1"/>
      <c r="Q1228" s="1"/>
      <c r="R1228" s="2"/>
      <c r="S1228" s="5"/>
      <c r="T1228" s="1"/>
      <c r="U1228" s="1"/>
    </row>
    <row r="1229" s="7" customFormat="true" ht="12.75" hidden="false" customHeight="false" outlineLevel="0" collapsed="false">
      <c r="A1229" s="1"/>
      <c r="B1229" s="2"/>
      <c r="C1229" s="2"/>
      <c r="D1229" s="2"/>
      <c r="E1229" s="3"/>
      <c r="F1229" s="1"/>
      <c r="G1229" s="1"/>
      <c r="H1229" s="1"/>
      <c r="I1229" s="1"/>
      <c r="J1229" s="4"/>
      <c r="K1229" s="5"/>
      <c r="L1229" s="5"/>
      <c r="M1229" s="1"/>
      <c r="N1229" s="4"/>
      <c r="O1229" s="1"/>
      <c r="P1229" s="1"/>
      <c r="Q1229" s="1"/>
      <c r="R1229" s="2"/>
      <c r="S1229" s="5"/>
      <c r="T1229" s="1"/>
      <c r="U1229" s="1"/>
    </row>
    <row r="1230" s="7" customFormat="true" ht="12.75" hidden="false" customHeight="false" outlineLevel="0" collapsed="false">
      <c r="A1230" s="1"/>
      <c r="B1230" s="2"/>
      <c r="C1230" s="2"/>
      <c r="D1230" s="2"/>
      <c r="E1230" s="3"/>
      <c r="F1230" s="1"/>
      <c r="G1230" s="1"/>
      <c r="H1230" s="1"/>
      <c r="I1230" s="1"/>
      <c r="J1230" s="4"/>
      <c r="K1230" s="5"/>
      <c r="L1230" s="5"/>
      <c r="M1230" s="1"/>
      <c r="N1230" s="4"/>
      <c r="O1230" s="1"/>
      <c r="P1230" s="1"/>
      <c r="Q1230" s="1"/>
      <c r="R1230" s="2"/>
      <c r="S1230" s="5"/>
      <c r="T1230" s="1"/>
      <c r="U1230" s="1"/>
    </row>
    <row r="1231" s="7" customFormat="true" ht="12.75" hidden="false" customHeight="false" outlineLevel="0" collapsed="false">
      <c r="A1231" s="1"/>
      <c r="B1231" s="2"/>
      <c r="C1231" s="2"/>
      <c r="D1231" s="2"/>
      <c r="E1231" s="3"/>
      <c r="F1231" s="1"/>
      <c r="G1231" s="1"/>
      <c r="H1231" s="1"/>
      <c r="I1231" s="1"/>
      <c r="J1231" s="4"/>
      <c r="K1231" s="5"/>
      <c r="L1231" s="5"/>
      <c r="M1231" s="1"/>
      <c r="N1231" s="4"/>
      <c r="O1231" s="1"/>
      <c r="P1231" s="1"/>
      <c r="Q1231" s="1"/>
      <c r="R1231" s="2"/>
      <c r="S1231" s="5"/>
      <c r="T1231" s="1"/>
      <c r="U1231" s="1"/>
    </row>
    <row r="1232" s="7" customFormat="true" ht="12.75" hidden="false" customHeight="false" outlineLevel="0" collapsed="false">
      <c r="A1232" s="1"/>
      <c r="B1232" s="2"/>
      <c r="C1232" s="2"/>
      <c r="D1232" s="2"/>
      <c r="E1232" s="3"/>
      <c r="F1232" s="1"/>
      <c r="G1232" s="1"/>
      <c r="H1232" s="1"/>
      <c r="I1232" s="1"/>
      <c r="J1232" s="4"/>
      <c r="K1232" s="5"/>
      <c r="L1232" s="5"/>
      <c r="M1232" s="1"/>
      <c r="N1232" s="4"/>
      <c r="O1232" s="1"/>
      <c r="P1232" s="1"/>
      <c r="Q1232" s="1"/>
      <c r="R1232" s="2"/>
      <c r="S1232" s="5"/>
      <c r="T1232" s="1"/>
      <c r="U1232" s="1"/>
    </row>
    <row r="1233" s="7" customFormat="true" ht="12.75" hidden="false" customHeight="false" outlineLevel="0" collapsed="false">
      <c r="A1233" s="1"/>
      <c r="B1233" s="2"/>
      <c r="C1233" s="2"/>
      <c r="D1233" s="2"/>
      <c r="E1233" s="3"/>
      <c r="F1233" s="1"/>
      <c r="G1233" s="1"/>
      <c r="H1233" s="1"/>
      <c r="I1233" s="1"/>
      <c r="J1233" s="4"/>
      <c r="K1233" s="5"/>
      <c r="L1233" s="5"/>
      <c r="M1233" s="1"/>
      <c r="N1233" s="4"/>
      <c r="O1233" s="1"/>
      <c r="P1233" s="1"/>
      <c r="Q1233" s="1"/>
      <c r="R1233" s="2"/>
      <c r="S1233" s="5"/>
      <c r="T1233" s="1"/>
      <c r="U1233" s="1"/>
    </row>
    <row r="1234" s="7" customFormat="true" ht="12.75" hidden="false" customHeight="false" outlineLevel="0" collapsed="false">
      <c r="A1234" s="1"/>
      <c r="B1234" s="2"/>
      <c r="C1234" s="2"/>
      <c r="D1234" s="2"/>
      <c r="E1234" s="3"/>
      <c r="F1234" s="1"/>
      <c r="G1234" s="1"/>
      <c r="H1234" s="1"/>
      <c r="I1234" s="1"/>
      <c r="J1234" s="4"/>
      <c r="K1234" s="5"/>
      <c r="L1234" s="5"/>
      <c r="M1234" s="1"/>
      <c r="N1234" s="4"/>
      <c r="O1234" s="1"/>
      <c r="P1234" s="1"/>
      <c r="Q1234" s="1"/>
      <c r="R1234" s="2"/>
      <c r="S1234" s="5"/>
      <c r="T1234" s="1"/>
      <c r="U1234" s="1"/>
    </row>
    <row r="1235" s="7" customFormat="true" ht="12.75" hidden="false" customHeight="false" outlineLevel="0" collapsed="false">
      <c r="A1235" s="1"/>
      <c r="B1235" s="2"/>
      <c r="C1235" s="2"/>
      <c r="D1235" s="2"/>
      <c r="E1235" s="3"/>
      <c r="F1235" s="1"/>
      <c r="G1235" s="1"/>
      <c r="H1235" s="1"/>
      <c r="I1235" s="1"/>
      <c r="J1235" s="4"/>
      <c r="K1235" s="5"/>
      <c r="L1235" s="5"/>
      <c r="M1235" s="1"/>
      <c r="N1235" s="4"/>
      <c r="O1235" s="1"/>
      <c r="P1235" s="1"/>
      <c r="Q1235" s="1"/>
      <c r="R1235" s="2"/>
      <c r="S1235" s="5"/>
      <c r="T1235" s="1"/>
      <c r="U1235" s="1"/>
    </row>
    <row r="1236" s="7" customFormat="true" ht="12.75" hidden="false" customHeight="false" outlineLevel="0" collapsed="false">
      <c r="A1236" s="1"/>
      <c r="B1236" s="2"/>
      <c r="C1236" s="2"/>
      <c r="D1236" s="2"/>
      <c r="E1236" s="3"/>
      <c r="F1236" s="1"/>
      <c r="G1236" s="1"/>
      <c r="H1236" s="1"/>
      <c r="I1236" s="1"/>
      <c r="J1236" s="4"/>
      <c r="K1236" s="5"/>
      <c r="L1236" s="5"/>
      <c r="M1236" s="1"/>
      <c r="N1236" s="4"/>
      <c r="O1236" s="1"/>
      <c r="P1236" s="1"/>
      <c r="Q1236" s="1"/>
      <c r="R1236" s="2"/>
      <c r="S1236" s="5"/>
      <c r="T1236" s="1"/>
      <c r="U1236" s="1"/>
    </row>
    <row r="1237" s="7" customFormat="true" ht="12.75" hidden="false" customHeight="false" outlineLevel="0" collapsed="false">
      <c r="A1237" s="1"/>
      <c r="B1237" s="2"/>
      <c r="C1237" s="2"/>
      <c r="D1237" s="2"/>
      <c r="E1237" s="3"/>
      <c r="F1237" s="1"/>
      <c r="G1237" s="1"/>
      <c r="H1237" s="1"/>
      <c r="I1237" s="1"/>
      <c r="J1237" s="4"/>
      <c r="K1237" s="5"/>
      <c r="L1237" s="5"/>
      <c r="M1237" s="1"/>
      <c r="N1237" s="4"/>
      <c r="O1237" s="1"/>
      <c r="P1237" s="1"/>
      <c r="Q1237" s="1"/>
      <c r="R1237" s="2"/>
      <c r="S1237" s="5"/>
      <c r="T1237" s="1"/>
      <c r="U1237" s="1"/>
    </row>
    <row r="1238" s="7" customFormat="true" ht="12.75" hidden="false" customHeight="false" outlineLevel="0" collapsed="false">
      <c r="A1238" s="1"/>
      <c r="B1238" s="2"/>
      <c r="C1238" s="2"/>
      <c r="D1238" s="2"/>
      <c r="E1238" s="3"/>
      <c r="F1238" s="1"/>
      <c r="G1238" s="1"/>
      <c r="H1238" s="1"/>
      <c r="I1238" s="1"/>
      <c r="J1238" s="4"/>
      <c r="K1238" s="5"/>
      <c r="L1238" s="5"/>
      <c r="M1238" s="1"/>
      <c r="N1238" s="4"/>
      <c r="O1238" s="1"/>
      <c r="P1238" s="1"/>
      <c r="Q1238" s="1"/>
      <c r="R1238" s="2"/>
      <c r="S1238" s="5"/>
      <c r="T1238" s="1"/>
      <c r="U1238" s="1"/>
    </row>
    <row r="1239" s="7" customFormat="true" ht="12.75" hidden="false" customHeight="false" outlineLevel="0" collapsed="false">
      <c r="A1239" s="1"/>
      <c r="B1239" s="2"/>
      <c r="C1239" s="2"/>
      <c r="D1239" s="2"/>
      <c r="E1239" s="3"/>
      <c r="F1239" s="1"/>
      <c r="G1239" s="1"/>
      <c r="H1239" s="1"/>
      <c r="I1239" s="1"/>
      <c r="J1239" s="4"/>
      <c r="K1239" s="5"/>
      <c r="L1239" s="5"/>
      <c r="M1239" s="1"/>
      <c r="N1239" s="4"/>
      <c r="O1239" s="1"/>
      <c r="P1239" s="1"/>
      <c r="Q1239" s="1"/>
      <c r="R1239" s="2"/>
      <c r="S1239" s="5"/>
      <c r="T1239" s="1"/>
      <c r="U1239" s="1"/>
    </row>
    <row r="1240" s="7" customFormat="true" ht="12.75" hidden="false" customHeight="false" outlineLevel="0" collapsed="false">
      <c r="A1240" s="1"/>
      <c r="B1240" s="2"/>
      <c r="C1240" s="2"/>
      <c r="D1240" s="2"/>
      <c r="E1240" s="3"/>
      <c r="F1240" s="1"/>
      <c r="G1240" s="1"/>
      <c r="H1240" s="1"/>
      <c r="I1240" s="1"/>
      <c r="J1240" s="4"/>
      <c r="K1240" s="5"/>
      <c r="L1240" s="5"/>
      <c r="M1240" s="1"/>
      <c r="N1240" s="4"/>
      <c r="O1240" s="1"/>
      <c r="P1240" s="1"/>
      <c r="Q1240" s="1"/>
      <c r="R1240" s="2"/>
      <c r="S1240" s="5"/>
      <c r="T1240" s="1"/>
      <c r="U1240" s="1"/>
    </row>
    <row r="1241" s="7" customFormat="true" ht="12.75" hidden="false" customHeight="false" outlineLevel="0" collapsed="false">
      <c r="A1241" s="1"/>
      <c r="B1241" s="2"/>
      <c r="C1241" s="2"/>
      <c r="D1241" s="2"/>
      <c r="E1241" s="3"/>
      <c r="F1241" s="1"/>
      <c r="G1241" s="1"/>
      <c r="H1241" s="1"/>
      <c r="I1241" s="1"/>
      <c r="J1241" s="4"/>
      <c r="K1241" s="5"/>
      <c r="L1241" s="5"/>
      <c r="M1241" s="1"/>
      <c r="N1241" s="4"/>
      <c r="O1241" s="1"/>
      <c r="P1241" s="1"/>
      <c r="Q1241" s="1"/>
      <c r="R1241" s="2"/>
      <c r="S1241" s="5"/>
      <c r="T1241" s="1"/>
      <c r="U1241" s="1"/>
    </row>
    <row r="1242" s="7" customFormat="true" ht="12.75" hidden="false" customHeight="false" outlineLevel="0" collapsed="false">
      <c r="A1242" s="1"/>
      <c r="B1242" s="2"/>
      <c r="C1242" s="2"/>
      <c r="D1242" s="2"/>
      <c r="E1242" s="3"/>
      <c r="F1242" s="1"/>
      <c r="G1242" s="1"/>
      <c r="H1242" s="1"/>
      <c r="I1242" s="1"/>
      <c r="J1242" s="4"/>
      <c r="K1242" s="5"/>
      <c r="L1242" s="5"/>
      <c r="M1242" s="1"/>
      <c r="N1242" s="4"/>
      <c r="O1242" s="1"/>
      <c r="P1242" s="1"/>
      <c r="Q1242" s="1"/>
      <c r="R1242" s="2"/>
      <c r="S1242" s="5"/>
      <c r="T1242" s="1"/>
      <c r="U1242" s="1"/>
    </row>
    <row r="1243" s="7" customFormat="true" ht="12.75" hidden="false" customHeight="false" outlineLevel="0" collapsed="false">
      <c r="A1243" s="1"/>
      <c r="B1243" s="2"/>
      <c r="C1243" s="2"/>
      <c r="D1243" s="2"/>
      <c r="E1243" s="3"/>
      <c r="F1243" s="1"/>
      <c r="G1243" s="1"/>
      <c r="H1243" s="1"/>
      <c r="I1243" s="1"/>
      <c r="J1243" s="4"/>
      <c r="K1243" s="5"/>
      <c r="L1243" s="5"/>
      <c r="M1243" s="1"/>
      <c r="N1243" s="4"/>
      <c r="O1243" s="1"/>
      <c r="P1243" s="1"/>
      <c r="Q1243" s="1"/>
      <c r="R1243" s="2"/>
      <c r="S1243" s="5"/>
      <c r="T1243" s="1"/>
      <c r="U1243" s="1"/>
    </row>
    <row r="1244" s="7" customFormat="true" ht="12.75" hidden="false" customHeight="false" outlineLevel="0" collapsed="false">
      <c r="A1244" s="1"/>
      <c r="B1244" s="2"/>
      <c r="C1244" s="2"/>
      <c r="D1244" s="2"/>
      <c r="E1244" s="3"/>
      <c r="F1244" s="1"/>
      <c r="G1244" s="1"/>
      <c r="H1244" s="1"/>
      <c r="I1244" s="1"/>
      <c r="J1244" s="4"/>
      <c r="K1244" s="5"/>
      <c r="L1244" s="5"/>
      <c r="M1244" s="1"/>
      <c r="N1244" s="4"/>
      <c r="O1244" s="1"/>
      <c r="P1244" s="1"/>
      <c r="Q1244" s="1"/>
      <c r="R1244" s="2"/>
      <c r="S1244" s="5"/>
      <c r="T1244" s="1"/>
      <c r="U1244" s="1"/>
    </row>
    <row r="1245" s="7" customFormat="true" ht="12.75" hidden="false" customHeight="false" outlineLevel="0" collapsed="false">
      <c r="A1245" s="1"/>
      <c r="B1245" s="2"/>
      <c r="C1245" s="2"/>
      <c r="D1245" s="2"/>
      <c r="E1245" s="3"/>
      <c r="F1245" s="1"/>
      <c r="G1245" s="1"/>
      <c r="H1245" s="1"/>
      <c r="I1245" s="1"/>
      <c r="J1245" s="4"/>
      <c r="K1245" s="5"/>
      <c r="L1245" s="5"/>
      <c r="M1245" s="1"/>
      <c r="N1245" s="4"/>
      <c r="O1245" s="1"/>
      <c r="P1245" s="1"/>
      <c r="Q1245" s="1"/>
      <c r="R1245" s="2"/>
      <c r="S1245" s="5"/>
      <c r="T1245" s="1"/>
      <c r="U1245" s="1"/>
    </row>
    <row r="1246" s="7" customFormat="true" ht="12.75" hidden="false" customHeight="false" outlineLevel="0" collapsed="false">
      <c r="A1246" s="1"/>
      <c r="B1246" s="2"/>
      <c r="C1246" s="2"/>
      <c r="D1246" s="2"/>
      <c r="E1246" s="3"/>
      <c r="F1246" s="1"/>
      <c r="G1246" s="1"/>
      <c r="H1246" s="1"/>
      <c r="I1246" s="1"/>
      <c r="J1246" s="4"/>
      <c r="K1246" s="5"/>
      <c r="L1246" s="5"/>
      <c r="M1246" s="1"/>
      <c r="N1246" s="4"/>
      <c r="O1246" s="1"/>
      <c r="P1246" s="1"/>
      <c r="Q1246" s="1"/>
      <c r="R1246" s="2"/>
      <c r="S1246" s="5"/>
      <c r="T1246" s="1"/>
      <c r="U1246" s="1"/>
    </row>
    <row r="1247" s="7" customFormat="true" ht="12.75" hidden="false" customHeight="false" outlineLevel="0" collapsed="false">
      <c r="A1247" s="1"/>
      <c r="B1247" s="2"/>
      <c r="C1247" s="2"/>
      <c r="D1247" s="2"/>
      <c r="E1247" s="3"/>
      <c r="F1247" s="1"/>
      <c r="G1247" s="1"/>
      <c r="H1247" s="1"/>
      <c r="I1247" s="1"/>
      <c r="J1247" s="4"/>
      <c r="K1247" s="5"/>
      <c r="L1247" s="5"/>
      <c r="M1247" s="1"/>
      <c r="N1247" s="4"/>
      <c r="O1247" s="1"/>
      <c r="P1247" s="1"/>
      <c r="Q1247" s="1"/>
      <c r="R1247" s="2"/>
      <c r="S1247" s="5"/>
      <c r="T1247" s="1"/>
      <c r="U1247" s="1"/>
    </row>
    <row r="1248" s="7" customFormat="true" ht="12.75" hidden="false" customHeight="false" outlineLevel="0" collapsed="false">
      <c r="A1248" s="1"/>
      <c r="B1248" s="2"/>
      <c r="C1248" s="2"/>
      <c r="D1248" s="2"/>
      <c r="E1248" s="3"/>
      <c r="F1248" s="1"/>
      <c r="G1248" s="1"/>
      <c r="H1248" s="1"/>
      <c r="I1248" s="1"/>
      <c r="J1248" s="4"/>
      <c r="K1248" s="5"/>
      <c r="L1248" s="5"/>
      <c r="M1248" s="1"/>
      <c r="N1248" s="4"/>
      <c r="O1248" s="1"/>
      <c r="P1248" s="1"/>
      <c r="Q1248" s="1"/>
      <c r="R1248" s="2"/>
      <c r="S1248" s="5"/>
      <c r="T1248" s="1"/>
      <c r="U1248" s="1"/>
    </row>
    <row r="1249" s="7" customFormat="true" ht="12.75" hidden="false" customHeight="false" outlineLevel="0" collapsed="false">
      <c r="A1249" s="1"/>
      <c r="B1249" s="2"/>
      <c r="C1249" s="2"/>
      <c r="D1249" s="2"/>
      <c r="E1249" s="3"/>
      <c r="F1249" s="1"/>
      <c r="G1249" s="1"/>
      <c r="H1249" s="1"/>
      <c r="I1249" s="1"/>
      <c r="J1249" s="4"/>
      <c r="K1249" s="5"/>
      <c r="L1249" s="5"/>
      <c r="M1249" s="1"/>
      <c r="N1249" s="4"/>
      <c r="O1249" s="1"/>
      <c r="P1249" s="1"/>
      <c r="Q1249" s="1"/>
      <c r="R1249" s="2"/>
      <c r="S1249" s="5"/>
      <c r="T1249" s="1"/>
      <c r="U1249" s="1"/>
    </row>
    <row r="1250" s="7" customFormat="true" ht="12.75" hidden="false" customHeight="false" outlineLevel="0" collapsed="false">
      <c r="A1250" s="1"/>
      <c r="B1250" s="2"/>
      <c r="C1250" s="2"/>
      <c r="D1250" s="2"/>
      <c r="E1250" s="3"/>
      <c r="F1250" s="1"/>
      <c r="G1250" s="1"/>
      <c r="H1250" s="1"/>
      <c r="I1250" s="1"/>
      <c r="J1250" s="4"/>
      <c r="K1250" s="5"/>
      <c r="L1250" s="5"/>
      <c r="M1250" s="1"/>
      <c r="N1250" s="4"/>
      <c r="O1250" s="1"/>
      <c r="P1250" s="1"/>
      <c r="Q1250" s="1"/>
      <c r="R1250" s="2"/>
      <c r="S1250" s="5"/>
      <c r="T1250" s="1"/>
      <c r="U1250" s="1"/>
    </row>
    <row r="1251" s="7" customFormat="true" ht="12.75" hidden="false" customHeight="false" outlineLevel="0" collapsed="false">
      <c r="A1251" s="1"/>
      <c r="B1251" s="2"/>
      <c r="C1251" s="2"/>
      <c r="D1251" s="2"/>
      <c r="E1251" s="3"/>
      <c r="F1251" s="1"/>
      <c r="G1251" s="1"/>
      <c r="H1251" s="1"/>
      <c r="I1251" s="1"/>
      <c r="J1251" s="4"/>
      <c r="K1251" s="5"/>
      <c r="L1251" s="5"/>
      <c r="M1251" s="1"/>
      <c r="N1251" s="4"/>
      <c r="O1251" s="1"/>
      <c r="P1251" s="1"/>
      <c r="Q1251" s="1"/>
      <c r="R1251" s="2"/>
      <c r="S1251" s="5"/>
      <c r="T1251" s="1"/>
      <c r="U1251" s="1"/>
    </row>
    <row r="1252" s="7" customFormat="true" ht="12.75" hidden="false" customHeight="false" outlineLevel="0" collapsed="false">
      <c r="A1252" s="1"/>
      <c r="B1252" s="2"/>
      <c r="C1252" s="2"/>
      <c r="D1252" s="2"/>
      <c r="E1252" s="3"/>
      <c r="F1252" s="1"/>
      <c r="G1252" s="1"/>
      <c r="H1252" s="1"/>
      <c r="I1252" s="1"/>
      <c r="J1252" s="4"/>
      <c r="K1252" s="5"/>
      <c r="L1252" s="5"/>
      <c r="M1252" s="1"/>
      <c r="N1252" s="4"/>
      <c r="O1252" s="1"/>
      <c r="P1252" s="1"/>
      <c r="Q1252" s="1"/>
      <c r="R1252" s="2"/>
      <c r="S1252" s="5"/>
      <c r="T1252" s="1"/>
      <c r="U1252" s="1"/>
    </row>
    <row r="1253" s="7" customFormat="true" ht="12.75" hidden="false" customHeight="false" outlineLevel="0" collapsed="false">
      <c r="A1253" s="1"/>
      <c r="B1253" s="2"/>
      <c r="C1253" s="2"/>
      <c r="D1253" s="2"/>
      <c r="E1253" s="3"/>
      <c r="F1253" s="1"/>
      <c r="G1253" s="1"/>
      <c r="H1253" s="1"/>
      <c r="I1253" s="1"/>
      <c r="J1253" s="4"/>
      <c r="K1253" s="5"/>
      <c r="L1253" s="5"/>
      <c r="M1253" s="1"/>
      <c r="N1253" s="4"/>
      <c r="O1253" s="1"/>
      <c r="P1253" s="1"/>
      <c r="Q1253" s="1"/>
      <c r="R1253" s="2"/>
      <c r="S1253" s="5"/>
      <c r="T1253" s="1"/>
      <c r="U1253" s="1"/>
    </row>
    <row r="1254" s="7" customFormat="true" ht="12.75" hidden="false" customHeight="false" outlineLevel="0" collapsed="false">
      <c r="A1254" s="1"/>
      <c r="B1254" s="2"/>
      <c r="C1254" s="2"/>
      <c r="D1254" s="2"/>
      <c r="E1254" s="3"/>
      <c r="F1254" s="1"/>
      <c r="G1254" s="1"/>
      <c r="H1254" s="1"/>
      <c r="I1254" s="1"/>
      <c r="J1254" s="4"/>
      <c r="K1254" s="5"/>
      <c r="L1254" s="5"/>
      <c r="M1254" s="1"/>
      <c r="N1254" s="4"/>
      <c r="O1254" s="1"/>
      <c r="P1254" s="1"/>
      <c r="Q1254" s="1"/>
      <c r="R1254" s="2"/>
      <c r="S1254" s="5"/>
      <c r="T1254" s="1"/>
      <c r="U1254" s="1"/>
    </row>
    <row r="1255" s="7" customFormat="true" ht="12.75" hidden="false" customHeight="false" outlineLevel="0" collapsed="false">
      <c r="A1255" s="1"/>
      <c r="B1255" s="2"/>
      <c r="C1255" s="2"/>
      <c r="D1255" s="2"/>
      <c r="E1255" s="3"/>
      <c r="F1255" s="1"/>
      <c r="G1255" s="1"/>
      <c r="H1255" s="1"/>
      <c r="I1255" s="1"/>
      <c r="J1255" s="4"/>
      <c r="K1255" s="5"/>
      <c r="L1255" s="5"/>
      <c r="M1255" s="1"/>
      <c r="N1255" s="4"/>
      <c r="O1255" s="1"/>
      <c r="P1255" s="1"/>
      <c r="Q1255" s="1"/>
      <c r="R1255" s="2"/>
      <c r="S1255" s="5"/>
      <c r="T1255" s="1"/>
      <c r="U1255" s="1"/>
    </row>
    <row r="1256" s="7" customFormat="true" ht="12.75" hidden="false" customHeight="false" outlineLevel="0" collapsed="false">
      <c r="A1256" s="1"/>
      <c r="B1256" s="2"/>
      <c r="C1256" s="2"/>
      <c r="D1256" s="2"/>
      <c r="E1256" s="3"/>
      <c r="F1256" s="1"/>
      <c r="G1256" s="1"/>
      <c r="H1256" s="1"/>
      <c r="I1256" s="1"/>
      <c r="J1256" s="4"/>
      <c r="K1256" s="5"/>
      <c r="L1256" s="5"/>
      <c r="M1256" s="1"/>
      <c r="N1256" s="4"/>
      <c r="O1256" s="1"/>
      <c r="P1256" s="1"/>
      <c r="Q1256" s="1"/>
      <c r="R1256" s="2"/>
      <c r="S1256" s="5"/>
      <c r="T1256" s="1"/>
      <c r="U1256" s="1"/>
    </row>
    <row r="1257" s="7" customFormat="true" ht="12.75" hidden="false" customHeight="false" outlineLevel="0" collapsed="false">
      <c r="A1257" s="1"/>
      <c r="B1257" s="2"/>
      <c r="C1257" s="2"/>
      <c r="D1257" s="2"/>
      <c r="E1257" s="3"/>
      <c r="F1257" s="1"/>
      <c r="G1257" s="1"/>
      <c r="H1257" s="1"/>
      <c r="I1257" s="1"/>
      <c r="J1257" s="4"/>
      <c r="K1257" s="5"/>
      <c r="L1257" s="5"/>
      <c r="M1257" s="1"/>
      <c r="N1257" s="4"/>
      <c r="O1257" s="1"/>
      <c r="P1257" s="1"/>
      <c r="Q1257" s="1"/>
      <c r="R1257" s="2"/>
      <c r="S1257" s="5"/>
      <c r="T1257" s="1"/>
      <c r="U1257" s="1"/>
    </row>
    <row r="1258" s="7" customFormat="true" ht="12.75" hidden="false" customHeight="false" outlineLevel="0" collapsed="false">
      <c r="A1258" s="1"/>
      <c r="B1258" s="2"/>
      <c r="C1258" s="2"/>
      <c r="D1258" s="2"/>
      <c r="E1258" s="3"/>
      <c r="F1258" s="1"/>
      <c r="G1258" s="1"/>
      <c r="H1258" s="1"/>
      <c r="I1258" s="1"/>
      <c r="J1258" s="4"/>
      <c r="K1258" s="5"/>
      <c r="L1258" s="5"/>
      <c r="M1258" s="1"/>
      <c r="N1258" s="4"/>
      <c r="O1258" s="1"/>
      <c r="P1258" s="1"/>
      <c r="Q1258" s="1"/>
      <c r="R1258" s="2"/>
      <c r="S1258" s="5"/>
      <c r="T1258" s="1"/>
      <c r="U1258" s="1"/>
    </row>
    <row r="1259" s="7" customFormat="true" ht="12.75" hidden="false" customHeight="false" outlineLevel="0" collapsed="false">
      <c r="A1259" s="1"/>
      <c r="B1259" s="2"/>
      <c r="C1259" s="2"/>
      <c r="D1259" s="2"/>
      <c r="E1259" s="3"/>
      <c r="F1259" s="1"/>
      <c r="G1259" s="1"/>
      <c r="H1259" s="1"/>
      <c r="I1259" s="1"/>
      <c r="J1259" s="4"/>
      <c r="K1259" s="5"/>
      <c r="L1259" s="5"/>
      <c r="M1259" s="1"/>
      <c r="N1259" s="4"/>
      <c r="O1259" s="1"/>
      <c r="P1259" s="1"/>
      <c r="Q1259" s="1"/>
      <c r="R1259" s="2"/>
      <c r="S1259" s="5"/>
      <c r="T1259" s="1"/>
      <c r="U1259" s="1"/>
    </row>
    <row r="1260" s="7" customFormat="true" ht="12.75" hidden="false" customHeight="false" outlineLevel="0" collapsed="false">
      <c r="A1260" s="1"/>
      <c r="B1260" s="2"/>
      <c r="C1260" s="2"/>
      <c r="D1260" s="2"/>
      <c r="E1260" s="3"/>
      <c r="F1260" s="1"/>
      <c r="G1260" s="1"/>
      <c r="H1260" s="1"/>
      <c r="I1260" s="1"/>
      <c r="J1260" s="4"/>
      <c r="K1260" s="5"/>
      <c r="L1260" s="5"/>
      <c r="M1260" s="1"/>
      <c r="N1260" s="4"/>
      <c r="O1260" s="1"/>
      <c r="P1260" s="1"/>
      <c r="Q1260" s="1"/>
      <c r="R1260" s="2"/>
      <c r="S1260" s="5"/>
      <c r="T1260" s="1"/>
      <c r="U1260" s="1"/>
    </row>
    <row r="1261" s="7" customFormat="true" ht="12.75" hidden="false" customHeight="false" outlineLevel="0" collapsed="false">
      <c r="A1261" s="1"/>
      <c r="B1261" s="2"/>
      <c r="C1261" s="2"/>
      <c r="D1261" s="2"/>
      <c r="E1261" s="3"/>
      <c r="F1261" s="1"/>
      <c r="G1261" s="1"/>
      <c r="H1261" s="1"/>
      <c r="I1261" s="1"/>
      <c r="J1261" s="4"/>
      <c r="K1261" s="5"/>
      <c r="L1261" s="5"/>
      <c r="M1261" s="1"/>
      <c r="N1261" s="4"/>
      <c r="O1261" s="1"/>
      <c r="P1261" s="1"/>
      <c r="Q1261" s="1"/>
      <c r="R1261" s="2"/>
      <c r="S1261" s="5"/>
      <c r="T1261" s="1"/>
      <c r="U1261" s="1"/>
    </row>
    <row r="1262" s="7" customFormat="true" ht="12.75" hidden="false" customHeight="false" outlineLevel="0" collapsed="false">
      <c r="A1262" s="1"/>
      <c r="B1262" s="2"/>
      <c r="C1262" s="2"/>
      <c r="D1262" s="2"/>
      <c r="E1262" s="3"/>
      <c r="F1262" s="1"/>
      <c r="G1262" s="1"/>
      <c r="H1262" s="1"/>
      <c r="I1262" s="1"/>
      <c r="J1262" s="4"/>
      <c r="K1262" s="5"/>
      <c r="L1262" s="5"/>
      <c r="M1262" s="1"/>
      <c r="N1262" s="4"/>
      <c r="O1262" s="1"/>
      <c r="P1262" s="1"/>
      <c r="Q1262" s="1"/>
      <c r="R1262" s="2"/>
      <c r="S1262" s="5"/>
      <c r="T1262" s="1"/>
      <c r="U1262" s="1"/>
    </row>
    <row r="1263" s="7" customFormat="true" ht="12.75" hidden="false" customHeight="false" outlineLevel="0" collapsed="false">
      <c r="A1263" s="1"/>
      <c r="B1263" s="2"/>
      <c r="C1263" s="2"/>
      <c r="D1263" s="2"/>
      <c r="E1263" s="3"/>
      <c r="F1263" s="1"/>
      <c r="G1263" s="1"/>
      <c r="H1263" s="1"/>
      <c r="I1263" s="1"/>
      <c r="J1263" s="4"/>
      <c r="K1263" s="5"/>
      <c r="L1263" s="5"/>
      <c r="M1263" s="1"/>
      <c r="N1263" s="4"/>
      <c r="O1263" s="1"/>
      <c r="P1263" s="1"/>
      <c r="Q1263" s="1"/>
      <c r="R1263" s="2"/>
      <c r="S1263" s="5"/>
      <c r="T1263" s="1"/>
      <c r="U1263" s="1"/>
    </row>
    <row r="1264" s="7" customFormat="true" ht="12.75" hidden="false" customHeight="false" outlineLevel="0" collapsed="false">
      <c r="A1264" s="1"/>
      <c r="B1264" s="2"/>
      <c r="C1264" s="2"/>
      <c r="D1264" s="2"/>
      <c r="E1264" s="3"/>
      <c r="F1264" s="1"/>
      <c r="G1264" s="1"/>
      <c r="H1264" s="1"/>
      <c r="I1264" s="1"/>
      <c r="J1264" s="4"/>
      <c r="K1264" s="5"/>
      <c r="L1264" s="5"/>
      <c r="M1264" s="1"/>
      <c r="N1264" s="4"/>
      <c r="O1264" s="1"/>
      <c r="P1264" s="1"/>
      <c r="Q1264" s="1"/>
      <c r="R1264" s="2"/>
      <c r="S1264" s="5"/>
      <c r="T1264" s="1"/>
      <c r="U1264" s="1"/>
    </row>
    <row r="1265" s="7" customFormat="true" ht="12.75" hidden="false" customHeight="false" outlineLevel="0" collapsed="false">
      <c r="A1265" s="1"/>
      <c r="B1265" s="2"/>
      <c r="C1265" s="2"/>
      <c r="D1265" s="2"/>
      <c r="E1265" s="3"/>
      <c r="F1265" s="1"/>
      <c r="G1265" s="1"/>
      <c r="H1265" s="1"/>
      <c r="I1265" s="1"/>
      <c r="J1265" s="4"/>
      <c r="K1265" s="5"/>
      <c r="L1265" s="5"/>
      <c r="M1265" s="1"/>
      <c r="N1265" s="4"/>
      <c r="O1265" s="1"/>
      <c r="P1265" s="1"/>
      <c r="Q1265" s="1"/>
      <c r="R1265" s="2"/>
      <c r="S1265" s="5"/>
      <c r="T1265" s="1"/>
      <c r="U1265" s="1"/>
    </row>
    <row r="1266" s="7" customFormat="true" ht="12.75" hidden="false" customHeight="false" outlineLevel="0" collapsed="false">
      <c r="A1266" s="1"/>
      <c r="B1266" s="2"/>
      <c r="C1266" s="2"/>
      <c r="D1266" s="2"/>
      <c r="E1266" s="3"/>
      <c r="F1266" s="1"/>
      <c r="G1266" s="1"/>
      <c r="H1266" s="1"/>
      <c r="I1266" s="1"/>
      <c r="J1266" s="4"/>
      <c r="K1266" s="5"/>
      <c r="L1266" s="5"/>
      <c r="M1266" s="1"/>
      <c r="N1266" s="4"/>
      <c r="O1266" s="1"/>
      <c r="P1266" s="1"/>
      <c r="Q1266" s="1"/>
      <c r="R1266" s="2"/>
      <c r="S1266" s="5"/>
      <c r="T1266" s="1"/>
      <c r="U1266" s="1"/>
    </row>
    <row r="1267" s="7" customFormat="true" ht="12.75" hidden="false" customHeight="false" outlineLevel="0" collapsed="false">
      <c r="A1267" s="1"/>
      <c r="B1267" s="2"/>
      <c r="C1267" s="2"/>
      <c r="D1267" s="2"/>
      <c r="E1267" s="3"/>
      <c r="F1267" s="1"/>
      <c r="G1267" s="1"/>
      <c r="H1267" s="1"/>
      <c r="I1267" s="1"/>
      <c r="J1267" s="4"/>
      <c r="K1267" s="5"/>
      <c r="L1267" s="5"/>
      <c r="M1267" s="1"/>
      <c r="N1267" s="4"/>
      <c r="O1267" s="1"/>
      <c r="P1267" s="1"/>
      <c r="Q1267" s="1"/>
      <c r="R1267" s="2"/>
      <c r="S1267" s="5"/>
      <c r="T1267" s="1"/>
      <c r="U1267" s="1"/>
    </row>
    <row r="1268" s="7" customFormat="true" ht="12.75" hidden="false" customHeight="false" outlineLevel="0" collapsed="false">
      <c r="A1268" s="1"/>
      <c r="B1268" s="2"/>
      <c r="C1268" s="2"/>
      <c r="D1268" s="2"/>
      <c r="E1268" s="3"/>
      <c r="F1268" s="1"/>
      <c r="G1268" s="1"/>
      <c r="H1268" s="1"/>
      <c r="I1268" s="1"/>
      <c r="J1268" s="4"/>
      <c r="K1268" s="5"/>
      <c r="L1268" s="5"/>
      <c r="M1268" s="1"/>
      <c r="N1268" s="4"/>
      <c r="O1268" s="1"/>
      <c r="P1268" s="1"/>
      <c r="Q1268" s="1"/>
      <c r="R1268" s="2"/>
      <c r="S1268" s="5"/>
      <c r="T1268" s="1"/>
      <c r="U1268" s="1"/>
    </row>
    <row r="1269" s="7" customFormat="true" ht="12.75" hidden="false" customHeight="false" outlineLevel="0" collapsed="false">
      <c r="A1269" s="1"/>
      <c r="B1269" s="2"/>
      <c r="C1269" s="2"/>
      <c r="D1269" s="2"/>
      <c r="E1269" s="3"/>
      <c r="F1269" s="1"/>
      <c r="G1269" s="1"/>
      <c r="H1269" s="1"/>
      <c r="I1269" s="1"/>
      <c r="J1269" s="4"/>
      <c r="K1269" s="5"/>
      <c r="L1269" s="5"/>
      <c r="M1269" s="1"/>
      <c r="N1269" s="4"/>
      <c r="O1269" s="1"/>
      <c r="P1269" s="1"/>
      <c r="Q1269" s="1"/>
      <c r="R1269" s="2"/>
      <c r="S1269" s="5"/>
      <c r="T1269" s="1"/>
      <c r="U1269" s="1"/>
    </row>
    <row r="1270" s="7" customFormat="true" ht="12.75" hidden="false" customHeight="false" outlineLevel="0" collapsed="false">
      <c r="A1270" s="1"/>
      <c r="B1270" s="2"/>
      <c r="C1270" s="2"/>
      <c r="D1270" s="2"/>
      <c r="E1270" s="3"/>
      <c r="F1270" s="1"/>
      <c r="G1270" s="1"/>
      <c r="H1270" s="1"/>
      <c r="I1270" s="1"/>
      <c r="J1270" s="4"/>
      <c r="K1270" s="5"/>
      <c r="L1270" s="5"/>
      <c r="M1270" s="1"/>
      <c r="N1270" s="4"/>
      <c r="O1270" s="1"/>
      <c r="P1270" s="1"/>
      <c r="Q1270" s="1"/>
      <c r="R1270" s="2"/>
      <c r="S1270" s="5"/>
      <c r="T1270" s="1"/>
      <c r="U1270" s="1"/>
    </row>
    <row r="1271" s="7" customFormat="true" ht="12.75" hidden="false" customHeight="false" outlineLevel="0" collapsed="false">
      <c r="A1271" s="1"/>
      <c r="B1271" s="2"/>
      <c r="C1271" s="2"/>
      <c r="D1271" s="2"/>
      <c r="E1271" s="3"/>
      <c r="F1271" s="1"/>
      <c r="G1271" s="1"/>
      <c r="H1271" s="1"/>
      <c r="I1271" s="1"/>
      <c r="J1271" s="4"/>
      <c r="K1271" s="5"/>
      <c r="L1271" s="5"/>
      <c r="M1271" s="1"/>
      <c r="N1271" s="4"/>
      <c r="O1271" s="1"/>
      <c r="P1271" s="1"/>
      <c r="Q1271" s="1"/>
      <c r="R1271" s="2"/>
      <c r="S1271" s="5"/>
      <c r="T1271" s="1"/>
      <c r="U1271" s="1"/>
    </row>
    <row r="1272" s="7" customFormat="true" ht="12.75" hidden="false" customHeight="false" outlineLevel="0" collapsed="false">
      <c r="A1272" s="1"/>
      <c r="B1272" s="2"/>
      <c r="C1272" s="2"/>
      <c r="D1272" s="2"/>
      <c r="E1272" s="3"/>
      <c r="F1272" s="1"/>
      <c r="G1272" s="1"/>
      <c r="H1272" s="1"/>
      <c r="I1272" s="1"/>
      <c r="J1272" s="4"/>
      <c r="K1272" s="5"/>
      <c r="L1272" s="5"/>
      <c r="M1272" s="1"/>
      <c r="N1272" s="4"/>
      <c r="O1272" s="1"/>
      <c r="P1272" s="1"/>
      <c r="Q1272" s="1"/>
      <c r="R1272" s="2"/>
      <c r="S1272" s="5"/>
      <c r="T1272" s="1"/>
      <c r="U1272" s="1"/>
    </row>
    <row r="1273" s="7" customFormat="true" ht="12.75" hidden="false" customHeight="false" outlineLevel="0" collapsed="false">
      <c r="A1273" s="1"/>
      <c r="B1273" s="2"/>
      <c r="C1273" s="2"/>
      <c r="D1273" s="2"/>
      <c r="E1273" s="3"/>
      <c r="F1273" s="1"/>
      <c r="G1273" s="1"/>
      <c r="H1273" s="1"/>
      <c r="I1273" s="1"/>
      <c r="J1273" s="4"/>
      <c r="K1273" s="5"/>
      <c r="L1273" s="5"/>
      <c r="M1273" s="1"/>
      <c r="N1273" s="4"/>
      <c r="O1273" s="1"/>
      <c r="P1273" s="1"/>
      <c r="Q1273" s="1"/>
      <c r="R1273" s="2"/>
      <c r="S1273" s="5"/>
      <c r="T1273" s="1"/>
      <c r="U1273" s="1"/>
    </row>
    <row r="1274" s="7" customFormat="true" ht="12.75" hidden="false" customHeight="false" outlineLevel="0" collapsed="false">
      <c r="A1274" s="1"/>
      <c r="B1274" s="2"/>
      <c r="C1274" s="2"/>
      <c r="D1274" s="2"/>
      <c r="E1274" s="3"/>
      <c r="F1274" s="1"/>
      <c r="G1274" s="1"/>
      <c r="H1274" s="1"/>
      <c r="I1274" s="1"/>
      <c r="J1274" s="4"/>
      <c r="K1274" s="5"/>
      <c r="L1274" s="5"/>
      <c r="M1274" s="1"/>
      <c r="N1274" s="4"/>
      <c r="O1274" s="1"/>
      <c r="P1274" s="1"/>
      <c r="Q1274" s="1"/>
      <c r="R1274" s="2"/>
      <c r="S1274" s="5"/>
      <c r="T1274" s="1"/>
      <c r="U1274" s="1"/>
    </row>
    <row r="1275" s="7" customFormat="true" ht="12.75" hidden="false" customHeight="false" outlineLevel="0" collapsed="false">
      <c r="A1275" s="1"/>
      <c r="B1275" s="2"/>
      <c r="C1275" s="2"/>
      <c r="D1275" s="2"/>
      <c r="E1275" s="3"/>
      <c r="F1275" s="1"/>
      <c r="G1275" s="1"/>
      <c r="H1275" s="1"/>
      <c r="I1275" s="1"/>
      <c r="J1275" s="4"/>
      <c r="K1275" s="5"/>
      <c r="L1275" s="5"/>
      <c r="M1275" s="1"/>
      <c r="N1275" s="4"/>
      <c r="O1275" s="1"/>
      <c r="P1275" s="1"/>
      <c r="Q1275" s="1"/>
      <c r="R1275" s="2"/>
      <c r="S1275" s="5"/>
      <c r="T1275" s="1"/>
      <c r="U1275" s="1"/>
    </row>
    <row r="1276" s="7" customFormat="true" ht="12.75" hidden="false" customHeight="false" outlineLevel="0" collapsed="false">
      <c r="A1276" s="1"/>
      <c r="B1276" s="2"/>
      <c r="C1276" s="2"/>
      <c r="D1276" s="2"/>
      <c r="E1276" s="3"/>
      <c r="F1276" s="1"/>
      <c r="G1276" s="1"/>
      <c r="H1276" s="1"/>
      <c r="I1276" s="1"/>
      <c r="J1276" s="4"/>
      <c r="K1276" s="5"/>
      <c r="L1276" s="5"/>
      <c r="M1276" s="1"/>
      <c r="N1276" s="4"/>
      <c r="O1276" s="1"/>
      <c r="P1276" s="1"/>
      <c r="Q1276" s="1"/>
      <c r="R1276" s="2"/>
      <c r="S1276" s="5"/>
      <c r="T1276" s="1"/>
      <c r="U1276" s="1"/>
    </row>
    <row r="1277" s="7" customFormat="true" ht="12.75" hidden="false" customHeight="false" outlineLevel="0" collapsed="false">
      <c r="A1277" s="1"/>
      <c r="B1277" s="2"/>
      <c r="C1277" s="2"/>
      <c r="D1277" s="2"/>
      <c r="E1277" s="3"/>
      <c r="F1277" s="1"/>
      <c r="G1277" s="1"/>
      <c r="H1277" s="1"/>
      <c r="I1277" s="1"/>
      <c r="J1277" s="4"/>
      <c r="K1277" s="5"/>
      <c r="L1277" s="5"/>
      <c r="M1277" s="1"/>
      <c r="N1277" s="4"/>
      <c r="O1277" s="1"/>
      <c r="P1277" s="1"/>
      <c r="Q1277" s="1"/>
      <c r="R1277" s="2"/>
      <c r="S1277" s="5"/>
      <c r="T1277" s="1"/>
      <c r="U1277" s="1"/>
    </row>
    <row r="1278" s="7" customFormat="true" ht="12.75" hidden="false" customHeight="false" outlineLevel="0" collapsed="false">
      <c r="A1278" s="1"/>
      <c r="B1278" s="2"/>
      <c r="C1278" s="2"/>
      <c r="D1278" s="2"/>
      <c r="E1278" s="3"/>
      <c r="F1278" s="1"/>
      <c r="G1278" s="1"/>
      <c r="H1278" s="1"/>
      <c r="I1278" s="1"/>
      <c r="J1278" s="4"/>
      <c r="K1278" s="5"/>
      <c r="L1278" s="5"/>
      <c r="M1278" s="1"/>
      <c r="N1278" s="4"/>
      <c r="O1278" s="1"/>
      <c r="P1278" s="1"/>
      <c r="Q1278" s="1"/>
      <c r="R1278" s="2"/>
      <c r="S1278" s="5"/>
      <c r="T1278" s="1"/>
      <c r="U1278" s="1"/>
    </row>
    <row r="1279" s="7" customFormat="true" ht="12.75" hidden="false" customHeight="false" outlineLevel="0" collapsed="false">
      <c r="A1279" s="1"/>
      <c r="B1279" s="2"/>
      <c r="C1279" s="2"/>
      <c r="D1279" s="2"/>
      <c r="E1279" s="3"/>
      <c r="F1279" s="1"/>
      <c r="G1279" s="1"/>
      <c r="H1279" s="1"/>
      <c r="I1279" s="1"/>
      <c r="J1279" s="4"/>
      <c r="K1279" s="5"/>
      <c r="L1279" s="5"/>
      <c r="M1279" s="1"/>
      <c r="N1279" s="4"/>
      <c r="O1279" s="1"/>
      <c r="P1279" s="1"/>
      <c r="Q1279" s="1"/>
      <c r="R1279" s="2"/>
      <c r="S1279" s="5"/>
      <c r="T1279" s="1"/>
      <c r="U1279" s="1"/>
    </row>
    <row r="1280" s="7" customFormat="true" ht="12.75" hidden="false" customHeight="false" outlineLevel="0" collapsed="false">
      <c r="A1280" s="1"/>
      <c r="B1280" s="2"/>
      <c r="C1280" s="2"/>
      <c r="D1280" s="2"/>
      <c r="E1280" s="3"/>
      <c r="F1280" s="1"/>
      <c r="G1280" s="1"/>
      <c r="H1280" s="1"/>
      <c r="I1280" s="1"/>
      <c r="J1280" s="4"/>
      <c r="K1280" s="5"/>
      <c r="L1280" s="5"/>
      <c r="M1280" s="1"/>
      <c r="N1280" s="4"/>
      <c r="O1280" s="1"/>
      <c r="P1280" s="1"/>
      <c r="Q1280" s="1"/>
      <c r="R1280" s="2"/>
      <c r="S1280" s="5"/>
      <c r="T1280" s="1"/>
      <c r="U1280" s="1"/>
    </row>
    <row r="1281" s="7" customFormat="true" ht="12.75" hidden="false" customHeight="false" outlineLevel="0" collapsed="false">
      <c r="A1281" s="1"/>
      <c r="B1281" s="2"/>
      <c r="C1281" s="2"/>
      <c r="D1281" s="2"/>
      <c r="E1281" s="3"/>
      <c r="F1281" s="1"/>
      <c r="G1281" s="1"/>
      <c r="H1281" s="1"/>
      <c r="I1281" s="1"/>
      <c r="J1281" s="4"/>
      <c r="K1281" s="5"/>
      <c r="L1281" s="5"/>
      <c r="M1281" s="1"/>
      <c r="N1281" s="4"/>
      <c r="O1281" s="1"/>
      <c r="P1281" s="1"/>
      <c r="Q1281" s="1"/>
      <c r="R1281" s="2"/>
      <c r="S1281" s="5"/>
      <c r="T1281" s="1"/>
      <c r="U1281" s="1"/>
    </row>
    <row r="1282" s="7" customFormat="true" ht="12.75" hidden="false" customHeight="false" outlineLevel="0" collapsed="false">
      <c r="A1282" s="1"/>
      <c r="B1282" s="2"/>
      <c r="C1282" s="2"/>
      <c r="D1282" s="2"/>
      <c r="E1282" s="3"/>
      <c r="F1282" s="1"/>
      <c r="G1282" s="1"/>
      <c r="H1282" s="1"/>
      <c r="I1282" s="1"/>
      <c r="J1282" s="4"/>
      <c r="K1282" s="5"/>
      <c r="L1282" s="5"/>
      <c r="M1282" s="1"/>
      <c r="N1282" s="4"/>
      <c r="O1282" s="1"/>
      <c r="P1282" s="1"/>
      <c r="Q1282" s="1"/>
      <c r="R1282" s="2"/>
      <c r="S1282" s="5"/>
      <c r="T1282" s="1"/>
      <c r="U1282" s="1"/>
    </row>
    <row r="1283" s="7" customFormat="true" ht="12.75" hidden="false" customHeight="false" outlineLevel="0" collapsed="false">
      <c r="A1283" s="1"/>
      <c r="B1283" s="2"/>
      <c r="C1283" s="2"/>
      <c r="D1283" s="2"/>
      <c r="E1283" s="3"/>
      <c r="F1283" s="1"/>
      <c r="G1283" s="1"/>
      <c r="H1283" s="1"/>
      <c r="I1283" s="1"/>
      <c r="J1283" s="4"/>
      <c r="K1283" s="5"/>
      <c r="L1283" s="5"/>
      <c r="M1283" s="1"/>
      <c r="N1283" s="4"/>
      <c r="O1283" s="1"/>
      <c r="P1283" s="1"/>
      <c r="Q1283" s="1"/>
      <c r="R1283" s="2"/>
      <c r="S1283" s="5"/>
      <c r="T1283" s="1"/>
      <c r="U1283" s="1"/>
    </row>
    <row r="1284" s="7" customFormat="true" ht="12.75" hidden="false" customHeight="false" outlineLevel="0" collapsed="false">
      <c r="A1284" s="1"/>
      <c r="B1284" s="2"/>
      <c r="C1284" s="2"/>
      <c r="D1284" s="2"/>
      <c r="E1284" s="3"/>
      <c r="F1284" s="1"/>
      <c r="G1284" s="1"/>
      <c r="H1284" s="1"/>
      <c r="I1284" s="1"/>
      <c r="J1284" s="4"/>
      <c r="K1284" s="5"/>
      <c r="L1284" s="5"/>
      <c r="M1284" s="1"/>
      <c r="N1284" s="4"/>
      <c r="O1284" s="1"/>
      <c r="P1284" s="1"/>
      <c r="Q1284" s="1"/>
      <c r="R1284" s="2"/>
      <c r="S1284" s="5"/>
      <c r="T1284" s="1"/>
      <c r="U1284" s="1"/>
    </row>
    <row r="1285" s="7" customFormat="true" ht="12.75" hidden="false" customHeight="false" outlineLevel="0" collapsed="false">
      <c r="A1285" s="1"/>
      <c r="B1285" s="2"/>
      <c r="C1285" s="2"/>
      <c r="D1285" s="2"/>
      <c r="E1285" s="3"/>
      <c r="F1285" s="1"/>
      <c r="G1285" s="1"/>
      <c r="H1285" s="1"/>
      <c r="I1285" s="1"/>
      <c r="J1285" s="4"/>
      <c r="K1285" s="5"/>
      <c r="L1285" s="5"/>
      <c r="M1285" s="1"/>
      <c r="N1285" s="4"/>
      <c r="O1285" s="1"/>
      <c r="P1285" s="1"/>
      <c r="Q1285" s="1"/>
      <c r="R1285" s="2"/>
      <c r="S1285" s="5"/>
      <c r="T1285" s="1"/>
      <c r="U1285" s="1"/>
    </row>
    <row r="1286" s="7" customFormat="true" ht="12.75" hidden="false" customHeight="false" outlineLevel="0" collapsed="false">
      <c r="A1286" s="1"/>
      <c r="B1286" s="2"/>
      <c r="C1286" s="2"/>
      <c r="D1286" s="2"/>
      <c r="E1286" s="3"/>
      <c r="F1286" s="1"/>
      <c r="G1286" s="1"/>
      <c r="H1286" s="1"/>
      <c r="I1286" s="1"/>
      <c r="J1286" s="4"/>
      <c r="K1286" s="5"/>
      <c r="L1286" s="5"/>
      <c r="M1286" s="1"/>
      <c r="N1286" s="4"/>
      <c r="O1286" s="1"/>
      <c r="P1286" s="1"/>
      <c r="Q1286" s="1"/>
      <c r="R1286" s="2"/>
      <c r="S1286" s="5"/>
      <c r="T1286" s="1"/>
      <c r="U1286" s="1"/>
    </row>
    <row r="1287" s="7" customFormat="true" ht="12.75" hidden="false" customHeight="false" outlineLevel="0" collapsed="false">
      <c r="A1287" s="1"/>
      <c r="B1287" s="2"/>
      <c r="C1287" s="2"/>
      <c r="D1287" s="2"/>
      <c r="E1287" s="3"/>
      <c r="F1287" s="1"/>
      <c r="G1287" s="1"/>
      <c r="H1287" s="1"/>
      <c r="I1287" s="1"/>
      <c r="J1287" s="4"/>
      <c r="K1287" s="5"/>
      <c r="L1287" s="5"/>
      <c r="M1287" s="1"/>
      <c r="N1287" s="4"/>
      <c r="O1287" s="1"/>
      <c r="P1287" s="1"/>
      <c r="Q1287" s="1"/>
      <c r="R1287" s="2"/>
      <c r="S1287" s="5"/>
      <c r="T1287" s="1"/>
      <c r="U1287" s="1"/>
    </row>
    <row r="1288" s="7" customFormat="true" ht="12.75" hidden="false" customHeight="false" outlineLevel="0" collapsed="false">
      <c r="A1288" s="1"/>
      <c r="B1288" s="2"/>
      <c r="C1288" s="2"/>
      <c r="D1288" s="2"/>
      <c r="E1288" s="3"/>
      <c r="F1288" s="1"/>
      <c r="G1288" s="1"/>
      <c r="H1288" s="1"/>
      <c r="I1288" s="1"/>
      <c r="J1288" s="4"/>
      <c r="K1288" s="5"/>
      <c r="L1288" s="5"/>
      <c r="M1288" s="1"/>
      <c r="N1288" s="4"/>
      <c r="O1288" s="1"/>
      <c r="P1288" s="1"/>
      <c r="Q1288" s="1"/>
      <c r="R1288" s="2"/>
      <c r="S1288" s="5"/>
      <c r="T1288" s="1"/>
      <c r="U1288" s="1"/>
    </row>
    <row r="1289" s="7" customFormat="true" ht="12.75" hidden="false" customHeight="false" outlineLevel="0" collapsed="false">
      <c r="A1289" s="1"/>
      <c r="B1289" s="2"/>
      <c r="C1289" s="2"/>
      <c r="D1289" s="2"/>
      <c r="E1289" s="3"/>
      <c r="F1289" s="1"/>
      <c r="G1289" s="1"/>
      <c r="H1289" s="1"/>
      <c r="I1289" s="1"/>
      <c r="J1289" s="4"/>
      <c r="K1289" s="5"/>
      <c r="L1289" s="5"/>
      <c r="M1289" s="1"/>
      <c r="N1289" s="4"/>
      <c r="O1289" s="1"/>
      <c r="P1289" s="1"/>
      <c r="Q1289" s="1"/>
      <c r="R1289" s="2"/>
      <c r="S1289" s="5"/>
      <c r="T1289" s="1"/>
      <c r="U1289" s="1"/>
    </row>
    <row r="1290" s="7" customFormat="true" ht="12.75" hidden="false" customHeight="false" outlineLevel="0" collapsed="false">
      <c r="A1290" s="1"/>
      <c r="B1290" s="2"/>
      <c r="C1290" s="2"/>
      <c r="D1290" s="2"/>
      <c r="E1290" s="3"/>
      <c r="F1290" s="1"/>
      <c r="G1290" s="1"/>
      <c r="H1290" s="1"/>
      <c r="I1290" s="1"/>
      <c r="J1290" s="4"/>
      <c r="K1290" s="5"/>
      <c r="L1290" s="5"/>
      <c r="M1290" s="1"/>
      <c r="N1290" s="4"/>
      <c r="O1290" s="1"/>
      <c r="P1290" s="1"/>
      <c r="Q1290" s="1"/>
      <c r="R1290" s="2"/>
      <c r="S1290" s="5"/>
      <c r="T1290" s="1"/>
      <c r="U1290" s="1"/>
    </row>
    <row r="1291" s="7" customFormat="true" ht="12.75" hidden="false" customHeight="false" outlineLevel="0" collapsed="false">
      <c r="A1291" s="1"/>
      <c r="B1291" s="2"/>
      <c r="C1291" s="2"/>
      <c r="D1291" s="2"/>
      <c r="E1291" s="3"/>
      <c r="F1291" s="1"/>
      <c r="G1291" s="1"/>
      <c r="H1291" s="1"/>
      <c r="I1291" s="1"/>
      <c r="J1291" s="4"/>
      <c r="K1291" s="5"/>
      <c r="L1291" s="5"/>
      <c r="M1291" s="1"/>
      <c r="N1291" s="4"/>
      <c r="O1291" s="1"/>
      <c r="P1291" s="1"/>
      <c r="Q1291" s="1"/>
      <c r="R1291" s="2"/>
      <c r="S1291" s="5"/>
      <c r="T1291" s="1"/>
      <c r="U1291" s="1"/>
    </row>
    <row r="1292" s="7" customFormat="true" ht="12.75" hidden="false" customHeight="false" outlineLevel="0" collapsed="false">
      <c r="A1292" s="1"/>
      <c r="B1292" s="2"/>
      <c r="C1292" s="2"/>
      <c r="D1292" s="2"/>
      <c r="E1292" s="3"/>
      <c r="F1292" s="1"/>
      <c r="G1292" s="1"/>
      <c r="H1292" s="1"/>
      <c r="I1292" s="1"/>
      <c r="J1292" s="4"/>
      <c r="K1292" s="5"/>
      <c r="L1292" s="5"/>
      <c r="M1292" s="1"/>
      <c r="N1292" s="4"/>
      <c r="O1292" s="1"/>
      <c r="P1292" s="1"/>
      <c r="Q1292" s="1"/>
      <c r="R1292" s="2"/>
      <c r="S1292" s="5"/>
      <c r="T1292" s="1"/>
      <c r="U1292" s="1"/>
    </row>
    <row r="1293" s="7" customFormat="true" ht="12.75" hidden="false" customHeight="false" outlineLevel="0" collapsed="false">
      <c r="A1293" s="1"/>
      <c r="B1293" s="2"/>
      <c r="C1293" s="2"/>
      <c r="D1293" s="2"/>
      <c r="E1293" s="3"/>
      <c r="F1293" s="1"/>
      <c r="G1293" s="1"/>
      <c r="H1293" s="1"/>
      <c r="I1293" s="1"/>
      <c r="J1293" s="4"/>
      <c r="K1293" s="5"/>
      <c r="L1293" s="5"/>
      <c r="M1293" s="1"/>
      <c r="N1293" s="4"/>
      <c r="O1293" s="1"/>
      <c r="P1293" s="1"/>
      <c r="Q1293" s="1"/>
      <c r="R1293" s="2"/>
      <c r="S1293" s="5"/>
      <c r="T1293" s="1"/>
      <c r="U1293" s="1"/>
    </row>
    <row r="1294" s="7" customFormat="true" ht="12.75" hidden="false" customHeight="false" outlineLevel="0" collapsed="false">
      <c r="A1294" s="1"/>
      <c r="B1294" s="2"/>
      <c r="C1294" s="2"/>
      <c r="D1294" s="2"/>
      <c r="E1294" s="3"/>
      <c r="F1294" s="1"/>
      <c r="G1294" s="1"/>
      <c r="H1294" s="1"/>
      <c r="I1294" s="1"/>
      <c r="J1294" s="4"/>
      <c r="K1294" s="5"/>
      <c r="L1294" s="5"/>
      <c r="M1294" s="1"/>
      <c r="N1294" s="4"/>
      <c r="O1294" s="1"/>
      <c r="P1294" s="1"/>
      <c r="Q1294" s="1"/>
      <c r="R1294" s="2"/>
      <c r="S1294" s="5"/>
      <c r="T1294" s="1"/>
      <c r="U1294" s="1"/>
    </row>
    <row r="1295" s="7" customFormat="true" ht="12.75" hidden="false" customHeight="false" outlineLevel="0" collapsed="false">
      <c r="A1295" s="1"/>
      <c r="B1295" s="2"/>
      <c r="C1295" s="2"/>
      <c r="D1295" s="2"/>
      <c r="E1295" s="3"/>
      <c r="F1295" s="1"/>
      <c r="G1295" s="1"/>
      <c r="H1295" s="1"/>
      <c r="I1295" s="1"/>
      <c r="J1295" s="4"/>
      <c r="K1295" s="5"/>
      <c r="L1295" s="5"/>
      <c r="M1295" s="1"/>
      <c r="N1295" s="4"/>
      <c r="O1295" s="1"/>
      <c r="P1295" s="1"/>
      <c r="Q1295" s="1"/>
      <c r="R1295" s="2"/>
      <c r="S1295" s="5"/>
      <c r="T1295" s="1"/>
      <c r="U1295" s="1"/>
    </row>
    <row r="1296" s="7" customFormat="true" ht="12.75" hidden="false" customHeight="false" outlineLevel="0" collapsed="false">
      <c r="A1296" s="1"/>
      <c r="B1296" s="2"/>
      <c r="C1296" s="2"/>
      <c r="D1296" s="2"/>
      <c r="E1296" s="3"/>
      <c r="F1296" s="1"/>
      <c r="G1296" s="1"/>
      <c r="H1296" s="1"/>
      <c r="I1296" s="1"/>
      <c r="J1296" s="4"/>
      <c r="K1296" s="5"/>
      <c r="L1296" s="5"/>
      <c r="M1296" s="1"/>
      <c r="N1296" s="4"/>
      <c r="O1296" s="1"/>
      <c r="P1296" s="1"/>
      <c r="Q1296" s="1"/>
      <c r="R1296" s="2"/>
      <c r="S1296" s="5"/>
      <c r="T1296" s="1"/>
      <c r="U1296" s="1"/>
    </row>
    <row r="1297" s="7" customFormat="true" ht="12.75" hidden="false" customHeight="false" outlineLevel="0" collapsed="false">
      <c r="A1297" s="1"/>
      <c r="B1297" s="2"/>
      <c r="C1297" s="2"/>
      <c r="D1297" s="2"/>
      <c r="E1297" s="3"/>
      <c r="F1297" s="1"/>
      <c r="G1297" s="1"/>
      <c r="H1297" s="1"/>
      <c r="I1297" s="1"/>
      <c r="J1297" s="4"/>
      <c r="K1297" s="5"/>
      <c r="L1297" s="5"/>
      <c r="M1297" s="1"/>
      <c r="N1297" s="4"/>
      <c r="O1297" s="1"/>
      <c r="P1297" s="1"/>
      <c r="Q1297" s="1"/>
      <c r="R1297" s="2"/>
      <c r="S1297" s="5"/>
      <c r="T1297" s="1"/>
      <c r="U1297" s="1"/>
    </row>
    <row r="1298" s="7" customFormat="true" ht="12.75" hidden="false" customHeight="false" outlineLevel="0" collapsed="false">
      <c r="A1298" s="1"/>
      <c r="B1298" s="2"/>
      <c r="C1298" s="2"/>
      <c r="D1298" s="2"/>
      <c r="E1298" s="3"/>
      <c r="F1298" s="1"/>
      <c r="G1298" s="1"/>
      <c r="H1298" s="1"/>
      <c r="I1298" s="1"/>
      <c r="J1298" s="4"/>
      <c r="K1298" s="5"/>
      <c r="L1298" s="5"/>
      <c r="M1298" s="1"/>
      <c r="N1298" s="4"/>
      <c r="O1298" s="1"/>
      <c r="P1298" s="1"/>
      <c r="Q1298" s="1"/>
      <c r="R1298" s="2"/>
      <c r="S1298" s="5"/>
      <c r="T1298" s="1"/>
      <c r="U1298" s="1"/>
    </row>
    <row r="1299" s="7" customFormat="true" ht="12.75" hidden="false" customHeight="false" outlineLevel="0" collapsed="false">
      <c r="A1299" s="1"/>
      <c r="B1299" s="2"/>
      <c r="C1299" s="2"/>
      <c r="D1299" s="2"/>
      <c r="E1299" s="3"/>
      <c r="F1299" s="1"/>
      <c r="G1299" s="1"/>
      <c r="H1299" s="1"/>
      <c r="I1299" s="1"/>
      <c r="J1299" s="4"/>
      <c r="K1299" s="5"/>
      <c r="L1299" s="5"/>
      <c r="M1299" s="1"/>
      <c r="N1299" s="4"/>
      <c r="O1299" s="1"/>
      <c r="P1299" s="1"/>
      <c r="Q1299" s="1"/>
      <c r="R1299" s="2"/>
      <c r="S1299" s="5"/>
      <c r="T1299" s="1"/>
      <c r="U1299" s="1"/>
    </row>
    <row r="1300" s="7" customFormat="true" ht="12.75" hidden="false" customHeight="false" outlineLevel="0" collapsed="false">
      <c r="A1300" s="1"/>
      <c r="B1300" s="2"/>
      <c r="C1300" s="2"/>
      <c r="D1300" s="2"/>
      <c r="E1300" s="3"/>
      <c r="F1300" s="1"/>
      <c r="G1300" s="1"/>
      <c r="H1300" s="1"/>
      <c r="I1300" s="1"/>
      <c r="J1300" s="4"/>
      <c r="K1300" s="5"/>
      <c r="L1300" s="5"/>
      <c r="M1300" s="1"/>
      <c r="N1300" s="4"/>
      <c r="O1300" s="1"/>
      <c r="P1300" s="1"/>
      <c r="Q1300" s="1"/>
      <c r="R1300" s="2"/>
      <c r="S1300" s="5"/>
      <c r="T1300" s="1"/>
      <c r="U1300" s="1"/>
    </row>
    <row r="1301" s="7" customFormat="true" ht="12.75" hidden="false" customHeight="false" outlineLevel="0" collapsed="false">
      <c r="A1301" s="1"/>
      <c r="B1301" s="2"/>
      <c r="C1301" s="2"/>
      <c r="D1301" s="2"/>
      <c r="E1301" s="3"/>
      <c r="F1301" s="1"/>
      <c r="G1301" s="1"/>
      <c r="H1301" s="1"/>
      <c r="I1301" s="1"/>
      <c r="J1301" s="4"/>
      <c r="K1301" s="5"/>
      <c r="L1301" s="5"/>
      <c r="M1301" s="1"/>
      <c r="N1301" s="4"/>
      <c r="O1301" s="1"/>
      <c r="P1301" s="1"/>
      <c r="Q1301" s="1"/>
      <c r="R1301" s="2"/>
      <c r="S1301" s="5"/>
      <c r="T1301" s="1"/>
      <c r="U1301" s="1"/>
    </row>
    <row r="1302" s="7" customFormat="true" ht="12.75" hidden="false" customHeight="false" outlineLevel="0" collapsed="false">
      <c r="A1302" s="1"/>
      <c r="B1302" s="2"/>
      <c r="C1302" s="2"/>
      <c r="D1302" s="2"/>
      <c r="E1302" s="3"/>
      <c r="F1302" s="1"/>
      <c r="G1302" s="1"/>
      <c r="H1302" s="1"/>
      <c r="I1302" s="1"/>
      <c r="J1302" s="4"/>
      <c r="K1302" s="5"/>
      <c r="L1302" s="5"/>
      <c r="M1302" s="1"/>
      <c r="N1302" s="4"/>
      <c r="O1302" s="1"/>
      <c r="P1302" s="1"/>
      <c r="Q1302" s="1"/>
      <c r="R1302" s="2"/>
      <c r="S1302" s="5"/>
      <c r="T1302" s="1"/>
      <c r="U1302" s="1"/>
    </row>
    <row r="1303" s="7" customFormat="true" ht="12.75" hidden="false" customHeight="false" outlineLevel="0" collapsed="false">
      <c r="A1303" s="1"/>
      <c r="B1303" s="2"/>
      <c r="C1303" s="2"/>
      <c r="D1303" s="2"/>
      <c r="E1303" s="3"/>
      <c r="F1303" s="1"/>
      <c r="G1303" s="1"/>
      <c r="H1303" s="1"/>
      <c r="I1303" s="1"/>
      <c r="J1303" s="4"/>
      <c r="K1303" s="5"/>
      <c r="L1303" s="5"/>
      <c r="M1303" s="1"/>
      <c r="N1303" s="4"/>
      <c r="O1303" s="1"/>
      <c r="P1303" s="1"/>
      <c r="Q1303" s="1"/>
      <c r="R1303" s="2"/>
      <c r="S1303" s="5"/>
      <c r="T1303" s="1"/>
      <c r="U1303" s="1"/>
    </row>
    <row r="1304" s="7" customFormat="true" ht="12.75" hidden="false" customHeight="false" outlineLevel="0" collapsed="false">
      <c r="A1304" s="1"/>
      <c r="B1304" s="2"/>
      <c r="C1304" s="2"/>
      <c r="D1304" s="2"/>
      <c r="E1304" s="3"/>
      <c r="F1304" s="1"/>
      <c r="G1304" s="1"/>
      <c r="H1304" s="1"/>
      <c r="I1304" s="1"/>
      <c r="J1304" s="4"/>
      <c r="K1304" s="5"/>
      <c r="L1304" s="5"/>
      <c r="M1304" s="1"/>
      <c r="N1304" s="4"/>
      <c r="O1304" s="1"/>
      <c r="P1304" s="1"/>
      <c r="Q1304" s="1"/>
      <c r="R1304" s="2"/>
      <c r="S1304" s="5"/>
      <c r="T1304" s="1"/>
      <c r="U1304" s="1"/>
    </row>
    <row r="1305" s="7" customFormat="true" ht="12.75" hidden="false" customHeight="false" outlineLevel="0" collapsed="false">
      <c r="A1305" s="1"/>
      <c r="B1305" s="2"/>
      <c r="C1305" s="2"/>
      <c r="D1305" s="2"/>
      <c r="E1305" s="3"/>
      <c r="F1305" s="1"/>
      <c r="G1305" s="1"/>
      <c r="H1305" s="1"/>
      <c r="I1305" s="1"/>
      <c r="J1305" s="4"/>
      <c r="K1305" s="5"/>
      <c r="L1305" s="5"/>
      <c r="M1305" s="1"/>
      <c r="N1305" s="4"/>
      <c r="O1305" s="1"/>
      <c r="P1305" s="1"/>
      <c r="Q1305" s="1"/>
      <c r="R1305" s="2"/>
      <c r="S1305" s="5"/>
      <c r="T1305" s="1"/>
      <c r="U1305" s="1"/>
    </row>
    <row r="1306" s="7" customFormat="true" ht="12.75" hidden="false" customHeight="false" outlineLevel="0" collapsed="false">
      <c r="A1306" s="1"/>
      <c r="B1306" s="2"/>
      <c r="C1306" s="2"/>
      <c r="D1306" s="2"/>
      <c r="E1306" s="3"/>
      <c r="F1306" s="1"/>
      <c r="G1306" s="1"/>
      <c r="H1306" s="1"/>
      <c r="I1306" s="1"/>
      <c r="J1306" s="4"/>
      <c r="K1306" s="5"/>
      <c r="L1306" s="5"/>
      <c r="M1306" s="1"/>
      <c r="N1306" s="4"/>
      <c r="O1306" s="1"/>
      <c r="P1306" s="1"/>
      <c r="Q1306" s="1"/>
      <c r="R1306" s="2"/>
      <c r="S1306" s="5"/>
      <c r="T1306" s="1"/>
      <c r="U1306" s="1"/>
    </row>
    <row r="1307" s="7" customFormat="true" ht="12.75" hidden="false" customHeight="false" outlineLevel="0" collapsed="false">
      <c r="A1307" s="1"/>
      <c r="B1307" s="2"/>
      <c r="C1307" s="2"/>
      <c r="D1307" s="2"/>
      <c r="E1307" s="3"/>
      <c r="F1307" s="1"/>
      <c r="G1307" s="1"/>
      <c r="H1307" s="1"/>
      <c r="I1307" s="1"/>
      <c r="J1307" s="4"/>
      <c r="K1307" s="5"/>
      <c r="L1307" s="5"/>
      <c r="M1307" s="1"/>
      <c r="N1307" s="4"/>
      <c r="O1307" s="1"/>
      <c r="P1307" s="1"/>
      <c r="Q1307" s="1"/>
      <c r="R1307" s="2"/>
      <c r="S1307" s="5"/>
      <c r="T1307" s="1"/>
      <c r="U1307" s="1"/>
    </row>
    <row r="1308" s="7" customFormat="true" ht="12.75" hidden="false" customHeight="false" outlineLevel="0" collapsed="false">
      <c r="A1308" s="1"/>
      <c r="B1308" s="2"/>
      <c r="C1308" s="2"/>
      <c r="D1308" s="2"/>
      <c r="E1308" s="3"/>
      <c r="F1308" s="1"/>
      <c r="G1308" s="1"/>
      <c r="H1308" s="1"/>
      <c r="I1308" s="1"/>
      <c r="J1308" s="4"/>
      <c r="K1308" s="5"/>
      <c r="L1308" s="5"/>
      <c r="M1308" s="1"/>
      <c r="N1308" s="4"/>
      <c r="O1308" s="1"/>
      <c r="P1308" s="1"/>
      <c r="Q1308" s="1"/>
      <c r="R1308" s="2"/>
      <c r="S1308" s="5"/>
      <c r="T1308" s="1"/>
      <c r="U1308" s="1"/>
    </row>
    <row r="1309" s="7" customFormat="true" ht="12.75" hidden="false" customHeight="false" outlineLevel="0" collapsed="false">
      <c r="A1309" s="1"/>
      <c r="B1309" s="2"/>
      <c r="C1309" s="2"/>
      <c r="D1309" s="2"/>
      <c r="E1309" s="3"/>
      <c r="F1309" s="1"/>
      <c r="G1309" s="1"/>
      <c r="H1309" s="1"/>
      <c r="I1309" s="1"/>
      <c r="J1309" s="4"/>
      <c r="K1309" s="5"/>
      <c r="L1309" s="5"/>
      <c r="M1309" s="1"/>
      <c r="N1309" s="4"/>
      <c r="O1309" s="1"/>
      <c r="P1309" s="1"/>
      <c r="Q1309" s="1"/>
      <c r="R1309" s="2"/>
      <c r="S1309" s="5"/>
      <c r="T1309" s="1"/>
      <c r="U1309" s="1"/>
    </row>
    <row r="1310" s="7" customFormat="true" ht="12.75" hidden="false" customHeight="false" outlineLevel="0" collapsed="false">
      <c r="A1310" s="1"/>
      <c r="B1310" s="2"/>
      <c r="C1310" s="2"/>
      <c r="D1310" s="2"/>
      <c r="E1310" s="3"/>
      <c r="F1310" s="1"/>
      <c r="G1310" s="1"/>
      <c r="H1310" s="1"/>
      <c r="I1310" s="1"/>
      <c r="J1310" s="4"/>
      <c r="K1310" s="5"/>
      <c r="L1310" s="5"/>
      <c r="M1310" s="1"/>
      <c r="N1310" s="4"/>
      <c r="O1310" s="1"/>
      <c r="P1310" s="1"/>
      <c r="Q1310" s="1"/>
      <c r="R1310" s="2"/>
      <c r="S1310" s="5"/>
      <c r="T1310" s="1"/>
      <c r="U1310" s="1"/>
    </row>
    <row r="1311" s="7" customFormat="true" ht="12.75" hidden="false" customHeight="false" outlineLevel="0" collapsed="false">
      <c r="A1311" s="1"/>
      <c r="B1311" s="2"/>
      <c r="C1311" s="2"/>
      <c r="D1311" s="2"/>
      <c r="E1311" s="3"/>
      <c r="F1311" s="1"/>
      <c r="G1311" s="1"/>
      <c r="H1311" s="1"/>
      <c r="I1311" s="1"/>
      <c r="J1311" s="4"/>
      <c r="K1311" s="5"/>
      <c r="L1311" s="5"/>
      <c r="M1311" s="1"/>
      <c r="N1311" s="4"/>
      <c r="O1311" s="1"/>
      <c r="P1311" s="1"/>
      <c r="Q1311" s="1"/>
      <c r="R1311" s="2"/>
      <c r="S1311" s="5"/>
      <c r="T1311" s="1"/>
      <c r="U1311" s="1"/>
    </row>
    <row r="1312" s="7" customFormat="true" ht="12.75" hidden="false" customHeight="false" outlineLevel="0" collapsed="false">
      <c r="A1312" s="1"/>
      <c r="B1312" s="2"/>
      <c r="C1312" s="2"/>
      <c r="D1312" s="2"/>
      <c r="E1312" s="3"/>
      <c r="F1312" s="1"/>
      <c r="G1312" s="1"/>
      <c r="H1312" s="1"/>
      <c r="I1312" s="1"/>
      <c r="J1312" s="4"/>
      <c r="K1312" s="5"/>
      <c r="L1312" s="5"/>
      <c r="M1312" s="1"/>
      <c r="N1312" s="4"/>
      <c r="O1312" s="1"/>
      <c r="P1312" s="1"/>
      <c r="Q1312" s="1"/>
      <c r="R1312" s="2"/>
      <c r="S1312" s="5"/>
      <c r="T1312" s="1"/>
      <c r="U1312" s="1"/>
    </row>
    <row r="1313" s="7" customFormat="true" ht="12.75" hidden="false" customHeight="false" outlineLevel="0" collapsed="false">
      <c r="A1313" s="1"/>
      <c r="B1313" s="2"/>
      <c r="C1313" s="2"/>
      <c r="D1313" s="2"/>
      <c r="E1313" s="3"/>
      <c r="F1313" s="1"/>
      <c r="G1313" s="1"/>
      <c r="H1313" s="1"/>
      <c r="I1313" s="1"/>
      <c r="J1313" s="4"/>
      <c r="K1313" s="5"/>
      <c r="L1313" s="5"/>
      <c r="M1313" s="1"/>
      <c r="N1313" s="4"/>
      <c r="O1313" s="1"/>
      <c r="P1313" s="1"/>
      <c r="Q1313" s="1"/>
      <c r="R1313" s="2"/>
      <c r="S1313" s="5"/>
      <c r="T1313" s="1"/>
      <c r="U1313" s="1"/>
    </row>
    <row r="1314" s="7" customFormat="true" ht="12.75" hidden="false" customHeight="false" outlineLevel="0" collapsed="false">
      <c r="A1314" s="1"/>
      <c r="B1314" s="2"/>
      <c r="C1314" s="2"/>
      <c r="D1314" s="2"/>
      <c r="E1314" s="3"/>
      <c r="F1314" s="1"/>
      <c r="G1314" s="1"/>
      <c r="H1314" s="1"/>
      <c r="I1314" s="1"/>
      <c r="J1314" s="4"/>
      <c r="K1314" s="5"/>
      <c r="L1314" s="5"/>
      <c r="M1314" s="1"/>
      <c r="N1314" s="4"/>
      <c r="O1314" s="1"/>
      <c r="P1314" s="1"/>
      <c r="Q1314" s="1"/>
      <c r="R1314" s="2"/>
      <c r="S1314" s="5"/>
      <c r="T1314" s="1"/>
      <c r="U1314" s="1"/>
    </row>
    <row r="1315" s="7" customFormat="true" ht="12.75" hidden="false" customHeight="false" outlineLevel="0" collapsed="false">
      <c r="A1315" s="1"/>
      <c r="B1315" s="2"/>
      <c r="C1315" s="2"/>
      <c r="D1315" s="2"/>
      <c r="E1315" s="3"/>
      <c r="F1315" s="1"/>
      <c r="G1315" s="1"/>
      <c r="H1315" s="1"/>
      <c r="I1315" s="1"/>
      <c r="J1315" s="4"/>
      <c r="K1315" s="5"/>
      <c r="L1315" s="5"/>
      <c r="M1315" s="1"/>
      <c r="N1315" s="4"/>
      <c r="O1315" s="1"/>
      <c r="P1315" s="1"/>
      <c r="Q1315" s="1"/>
      <c r="R1315" s="2"/>
      <c r="S1315" s="5"/>
      <c r="T1315" s="1"/>
      <c r="U1315" s="1"/>
    </row>
    <row r="1316" s="7" customFormat="true" ht="12.75" hidden="false" customHeight="false" outlineLevel="0" collapsed="false">
      <c r="A1316" s="1"/>
      <c r="B1316" s="2"/>
      <c r="C1316" s="2"/>
      <c r="D1316" s="2"/>
      <c r="E1316" s="3"/>
      <c r="F1316" s="1"/>
      <c r="G1316" s="1"/>
      <c r="H1316" s="1"/>
      <c r="I1316" s="1"/>
      <c r="J1316" s="4"/>
      <c r="K1316" s="5"/>
      <c r="L1316" s="5"/>
      <c r="M1316" s="1"/>
      <c r="N1316" s="4"/>
      <c r="O1316" s="1"/>
      <c r="P1316" s="1"/>
      <c r="Q1316" s="1"/>
      <c r="R1316" s="2"/>
      <c r="S1316" s="5"/>
      <c r="T1316" s="1"/>
      <c r="U1316" s="1"/>
    </row>
    <row r="1317" s="7" customFormat="true" ht="12.75" hidden="false" customHeight="false" outlineLevel="0" collapsed="false">
      <c r="A1317" s="1"/>
      <c r="B1317" s="2"/>
      <c r="C1317" s="2"/>
      <c r="D1317" s="2"/>
      <c r="E1317" s="3"/>
      <c r="F1317" s="1"/>
      <c r="G1317" s="1"/>
      <c r="H1317" s="1"/>
      <c r="I1317" s="1"/>
      <c r="J1317" s="4"/>
      <c r="K1317" s="5"/>
      <c r="L1317" s="5"/>
      <c r="M1317" s="1"/>
      <c r="N1317" s="4"/>
      <c r="O1317" s="1"/>
      <c r="P1317" s="1"/>
      <c r="Q1317" s="1"/>
      <c r="R1317" s="2"/>
      <c r="S1317" s="5"/>
      <c r="T1317" s="1"/>
      <c r="U1317" s="1"/>
    </row>
    <row r="1318" s="7" customFormat="true" ht="12.75" hidden="false" customHeight="false" outlineLevel="0" collapsed="false">
      <c r="A1318" s="1"/>
      <c r="B1318" s="2"/>
      <c r="C1318" s="2"/>
      <c r="D1318" s="2"/>
      <c r="E1318" s="3"/>
      <c r="F1318" s="1"/>
      <c r="G1318" s="1"/>
      <c r="H1318" s="1"/>
      <c r="I1318" s="1"/>
      <c r="J1318" s="4"/>
      <c r="K1318" s="5"/>
      <c r="L1318" s="5"/>
      <c r="M1318" s="1"/>
      <c r="N1318" s="4"/>
      <c r="O1318" s="1"/>
      <c r="P1318" s="1"/>
      <c r="Q1318" s="1"/>
      <c r="R1318" s="2"/>
      <c r="S1318" s="5"/>
      <c r="T1318" s="1"/>
      <c r="U1318" s="1"/>
    </row>
    <row r="1319" s="7" customFormat="true" ht="12.75" hidden="false" customHeight="false" outlineLevel="0" collapsed="false">
      <c r="A1319" s="1"/>
      <c r="B1319" s="2"/>
      <c r="C1319" s="2"/>
      <c r="D1319" s="2"/>
      <c r="E1319" s="3"/>
      <c r="F1319" s="1"/>
      <c r="G1319" s="1"/>
      <c r="H1319" s="1"/>
      <c r="I1319" s="1"/>
      <c r="J1319" s="4"/>
      <c r="K1319" s="5"/>
      <c r="L1319" s="5"/>
      <c r="M1319" s="1"/>
      <c r="N1319" s="4"/>
      <c r="O1319" s="1"/>
      <c r="P1319" s="1"/>
      <c r="Q1319" s="1"/>
      <c r="R1319" s="2"/>
      <c r="S1319" s="5"/>
      <c r="T1319" s="1"/>
      <c r="U1319" s="1"/>
    </row>
    <row r="1320" s="7" customFormat="true" ht="12.75" hidden="false" customHeight="false" outlineLevel="0" collapsed="false">
      <c r="A1320" s="1"/>
      <c r="B1320" s="2"/>
      <c r="C1320" s="2"/>
      <c r="D1320" s="2"/>
      <c r="E1320" s="3"/>
      <c r="F1320" s="1"/>
      <c r="G1320" s="1"/>
      <c r="H1320" s="1"/>
      <c r="I1320" s="1"/>
      <c r="J1320" s="4"/>
      <c r="K1320" s="5"/>
      <c r="L1320" s="5"/>
      <c r="M1320" s="1"/>
      <c r="N1320" s="4"/>
      <c r="O1320" s="1"/>
      <c r="P1320" s="1"/>
      <c r="Q1320" s="1"/>
      <c r="R1320" s="2"/>
      <c r="S1320" s="5"/>
      <c r="T1320" s="1"/>
      <c r="U1320" s="1"/>
    </row>
    <row r="1321" s="7" customFormat="true" ht="12.75" hidden="false" customHeight="false" outlineLevel="0" collapsed="false">
      <c r="A1321" s="1"/>
      <c r="B1321" s="2"/>
      <c r="C1321" s="2"/>
      <c r="D1321" s="2"/>
      <c r="E1321" s="3"/>
      <c r="F1321" s="1"/>
      <c r="G1321" s="1"/>
      <c r="H1321" s="1"/>
      <c r="I1321" s="1"/>
      <c r="J1321" s="4"/>
      <c r="K1321" s="5"/>
      <c r="L1321" s="5"/>
      <c r="M1321" s="1"/>
      <c r="N1321" s="4"/>
      <c r="O1321" s="1"/>
      <c r="P1321" s="1"/>
      <c r="Q1321" s="1"/>
      <c r="R1321" s="2"/>
      <c r="S1321" s="5"/>
      <c r="T1321" s="1"/>
      <c r="U1321" s="1"/>
    </row>
    <row r="1322" s="7" customFormat="true" ht="12.75" hidden="false" customHeight="false" outlineLevel="0" collapsed="false">
      <c r="A1322" s="1"/>
      <c r="B1322" s="2"/>
      <c r="C1322" s="2"/>
      <c r="D1322" s="2"/>
      <c r="E1322" s="3"/>
      <c r="F1322" s="1"/>
      <c r="G1322" s="1"/>
      <c r="H1322" s="1"/>
      <c r="I1322" s="1"/>
      <c r="J1322" s="4"/>
      <c r="K1322" s="5"/>
      <c r="L1322" s="5"/>
      <c r="M1322" s="1"/>
      <c r="N1322" s="4"/>
      <c r="O1322" s="1"/>
      <c r="P1322" s="1"/>
      <c r="Q1322" s="1"/>
      <c r="R1322" s="2"/>
      <c r="S1322" s="5"/>
      <c r="T1322" s="1"/>
      <c r="U1322" s="1"/>
    </row>
    <row r="1323" s="7" customFormat="true" ht="12.75" hidden="false" customHeight="false" outlineLevel="0" collapsed="false">
      <c r="A1323" s="1"/>
      <c r="B1323" s="2"/>
      <c r="C1323" s="2"/>
      <c r="D1323" s="2"/>
      <c r="E1323" s="3"/>
      <c r="F1323" s="1"/>
      <c r="G1323" s="1"/>
      <c r="H1323" s="1"/>
      <c r="I1323" s="1"/>
      <c r="J1323" s="4"/>
      <c r="K1323" s="5"/>
      <c r="L1323" s="5"/>
      <c r="M1323" s="1"/>
      <c r="N1323" s="4"/>
      <c r="O1323" s="1"/>
      <c r="P1323" s="1"/>
      <c r="Q1323" s="1"/>
      <c r="R1323" s="2"/>
      <c r="S1323" s="5"/>
      <c r="T1323" s="1"/>
      <c r="U1323" s="1"/>
    </row>
    <row r="1324" s="7" customFormat="true" ht="12.75" hidden="false" customHeight="false" outlineLevel="0" collapsed="false">
      <c r="A1324" s="1"/>
      <c r="B1324" s="2"/>
      <c r="C1324" s="2"/>
      <c r="D1324" s="2"/>
      <c r="E1324" s="3"/>
      <c r="F1324" s="1"/>
      <c r="G1324" s="1"/>
      <c r="H1324" s="1"/>
      <c r="I1324" s="1"/>
      <c r="J1324" s="4"/>
      <c r="K1324" s="5"/>
      <c r="L1324" s="5"/>
      <c r="M1324" s="1"/>
      <c r="N1324" s="4"/>
      <c r="O1324" s="1"/>
      <c r="P1324" s="1"/>
      <c r="Q1324" s="1"/>
      <c r="R1324" s="2"/>
      <c r="S1324" s="5"/>
      <c r="T1324" s="1"/>
      <c r="U1324" s="1"/>
    </row>
    <row r="1325" s="7" customFormat="true" ht="12.75" hidden="false" customHeight="false" outlineLevel="0" collapsed="false">
      <c r="A1325" s="1"/>
      <c r="B1325" s="2"/>
      <c r="C1325" s="2"/>
      <c r="D1325" s="2"/>
      <c r="E1325" s="3"/>
      <c r="F1325" s="1"/>
      <c r="G1325" s="1"/>
      <c r="H1325" s="1"/>
      <c r="I1325" s="1"/>
      <c r="J1325" s="4"/>
      <c r="K1325" s="5"/>
      <c r="L1325" s="5"/>
      <c r="M1325" s="1"/>
      <c r="N1325" s="4"/>
      <c r="O1325" s="1"/>
      <c r="P1325" s="1"/>
      <c r="Q1325" s="1"/>
      <c r="R1325" s="2"/>
      <c r="S1325" s="5"/>
      <c r="T1325" s="1"/>
      <c r="U1325" s="1"/>
    </row>
    <row r="1326" s="7" customFormat="true" ht="12.75" hidden="false" customHeight="false" outlineLevel="0" collapsed="false">
      <c r="A1326" s="1"/>
      <c r="B1326" s="2"/>
      <c r="C1326" s="2"/>
      <c r="D1326" s="2"/>
      <c r="E1326" s="3"/>
      <c r="F1326" s="1"/>
      <c r="G1326" s="1"/>
      <c r="H1326" s="1"/>
      <c r="I1326" s="1"/>
      <c r="J1326" s="4"/>
      <c r="K1326" s="5"/>
      <c r="L1326" s="5"/>
      <c r="M1326" s="1"/>
      <c r="N1326" s="4"/>
      <c r="O1326" s="1"/>
      <c r="P1326" s="1"/>
      <c r="Q1326" s="1"/>
      <c r="R1326" s="2"/>
      <c r="S1326" s="5"/>
      <c r="T1326" s="1"/>
      <c r="U1326" s="1"/>
    </row>
    <row r="1327" s="7" customFormat="true" ht="12.75" hidden="false" customHeight="false" outlineLevel="0" collapsed="false">
      <c r="A1327" s="1"/>
      <c r="B1327" s="2"/>
      <c r="C1327" s="2"/>
      <c r="D1327" s="2"/>
      <c r="E1327" s="3"/>
      <c r="F1327" s="1"/>
      <c r="G1327" s="1"/>
      <c r="H1327" s="1"/>
      <c r="I1327" s="1"/>
      <c r="J1327" s="4"/>
      <c r="K1327" s="5"/>
      <c r="L1327" s="5"/>
      <c r="M1327" s="1"/>
      <c r="N1327" s="4"/>
      <c r="O1327" s="1"/>
      <c r="P1327" s="1"/>
      <c r="Q1327" s="1"/>
      <c r="R1327" s="2"/>
      <c r="S1327" s="5"/>
      <c r="T1327" s="1"/>
      <c r="U1327" s="1"/>
    </row>
    <row r="1328" s="7" customFormat="true" ht="12.75" hidden="false" customHeight="false" outlineLevel="0" collapsed="false">
      <c r="A1328" s="1"/>
      <c r="B1328" s="2"/>
      <c r="C1328" s="2"/>
      <c r="D1328" s="2"/>
      <c r="E1328" s="3"/>
      <c r="F1328" s="1"/>
      <c r="G1328" s="1"/>
      <c r="H1328" s="1"/>
      <c r="I1328" s="1"/>
      <c r="J1328" s="4"/>
      <c r="K1328" s="5"/>
      <c r="L1328" s="5"/>
      <c r="M1328" s="1"/>
      <c r="N1328" s="4"/>
      <c r="O1328" s="1"/>
      <c r="P1328" s="1"/>
      <c r="Q1328" s="1"/>
      <c r="R1328" s="2"/>
      <c r="S1328" s="5"/>
      <c r="T1328" s="1"/>
      <c r="U1328" s="1"/>
    </row>
    <row r="1329" s="7" customFormat="true" ht="12.75" hidden="false" customHeight="false" outlineLevel="0" collapsed="false">
      <c r="A1329" s="1"/>
      <c r="B1329" s="2"/>
      <c r="C1329" s="2"/>
      <c r="D1329" s="2"/>
      <c r="E1329" s="3"/>
      <c r="F1329" s="1"/>
      <c r="G1329" s="1"/>
      <c r="H1329" s="1"/>
      <c r="I1329" s="1"/>
      <c r="J1329" s="4"/>
      <c r="K1329" s="5"/>
      <c r="L1329" s="5"/>
      <c r="M1329" s="1"/>
      <c r="N1329" s="4"/>
      <c r="O1329" s="1"/>
      <c r="P1329" s="1"/>
      <c r="Q1329" s="1"/>
      <c r="R1329" s="2"/>
      <c r="S1329" s="5"/>
      <c r="T1329" s="1"/>
      <c r="U1329" s="1"/>
    </row>
  </sheetData>
  <mergeCells count="94">
    <mergeCell ref="R1:U1"/>
    <mergeCell ref="A2:U2"/>
    <mergeCell ref="A3:U3"/>
    <mergeCell ref="A4:A6"/>
    <mergeCell ref="B4:B6"/>
    <mergeCell ref="C4:D4"/>
    <mergeCell ref="E4:F4"/>
    <mergeCell ref="G4:G6"/>
    <mergeCell ref="H4:H6"/>
    <mergeCell ref="I4:I6"/>
    <mergeCell ref="J4:J6"/>
    <mergeCell ref="K4:K5"/>
    <mergeCell ref="L4:M4"/>
    <mergeCell ref="N4:N5"/>
    <mergeCell ref="O4:R4"/>
    <mergeCell ref="S4:S5"/>
    <mergeCell ref="T4:T5"/>
    <mergeCell ref="U4:U6"/>
    <mergeCell ref="C5:C6"/>
    <mergeCell ref="D5:D6"/>
    <mergeCell ref="E5:E6"/>
    <mergeCell ref="F5:F6"/>
    <mergeCell ref="A8:B8"/>
    <mergeCell ref="A9:B9"/>
    <mergeCell ref="A12:B12"/>
    <mergeCell ref="A15:B15"/>
    <mergeCell ref="A58:B58"/>
    <mergeCell ref="A113:B113"/>
    <mergeCell ref="A156:B156"/>
    <mergeCell ref="A157:B157"/>
    <mergeCell ref="A160:B160"/>
    <mergeCell ref="A162:B162"/>
    <mergeCell ref="A164:B164"/>
    <mergeCell ref="A165:B165"/>
    <mergeCell ref="A168:B168"/>
    <mergeCell ref="A170:B170"/>
    <mergeCell ref="A173:B173"/>
    <mergeCell ref="A174:B174"/>
    <mergeCell ref="A178:B178"/>
    <mergeCell ref="A181:B181"/>
    <mergeCell ref="A184:B184"/>
    <mergeCell ref="A185:B185"/>
    <mergeCell ref="A209:B209"/>
    <mergeCell ref="A226:B226"/>
    <mergeCell ref="A241:B241"/>
    <mergeCell ref="A242:B242"/>
    <mergeCell ref="A247:B247"/>
    <mergeCell ref="A258:B258"/>
    <mergeCell ref="A261:B261"/>
    <mergeCell ref="A262:B262"/>
    <mergeCell ref="A267:B267"/>
    <mergeCell ref="A270:B270"/>
    <mergeCell ref="A274:B274"/>
    <mergeCell ref="A275:B275"/>
    <mergeCell ref="A289:B289"/>
    <mergeCell ref="A305:B305"/>
    <mergeCell ref="A311:B311"/>
    <mergeCell ref="A312:B312"/>
    <mergeCell ref="A314:B314"/>
    <mergeCell ref="A316:B316"/>
    <mergeCell ref="A320:B320"/>
    <mergeCell ref="A321:B321"/>
    <mergeCell ref="A328:B328"/>
    <mergeCell ref="A332:B332"/>
    <mergeCell ref="A337:B337"/>
    <mergeCell ref="A338:B338"/>
    <mergeCell ref="A346:B346"/>
    <mergeCell ref="A356:B356"/>
    <mergeCell ref="A370:B370"/>
    <mergeCell ref="A371:B371"/>
    <mergeCell ref="A375:B375"/>
    <mergeCell ref="A381:B381"/>
    <mergeCell ref="A385:B385"/>
    <mergeCell ref="A386:B386"/>
    <mergeCell ref="A390:B390"/>
    <mergeCell ref="A396:B396"/>
    <mergeCell ref="A399:B399"/>
    <mergeCell ref="A400:B400"/>
    <mergeCell ref="A403:B403"/>
    <mergeCell ref="A405:B405"/>
    <mergeCell ref="A407:B407"/>
    <mergeCell ref="A408:B408"/>
    <mergeCell ref="A423:B423"/>
    <mergeCell ref="A444:B444"/>
    <mergeCell ref="A455:B455"/>
    <mergeCell ref="A456:B456"/>
    <mergeCell ref="A484:B484"/>
    <mergeCell ref="A500:B500"/>
    <mergeCell ref="A511:B511"/>
    <mergeCell ref="A512:B512"/>
    <mergeCell ref="A516:B516"/>
    <mergeCell ref="A521:B521"/>
    <mergeCell ref="A528:B528"/>
    <mergeCell ref="A529:B529"/>
  </mergeCell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Z806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2" ySplit="7" topLeftCell="C431" activePane="bottomRight" state="frozen"/>
      <selection pane="topLeft" activeCell="A1" activeCellId="0" sqref="A1"/>
      <selection pane="topRight" activeCell="C1" activeCellId="0" sqref="C1"/>
      <selection pane="bottomLeft" activeCell="A431" activeCellId="0" sqref="A431"/>
      <selection pane="bottomRight" activeCell="B524" activeCellId="1" sqref="7:7 B524"/>
    </sheetView>
  </sheetViews>
  <sheetFormatPr defaultColWidth="11.76171875" defaultRowHeight="12.75" zeroHeight="false" outlineLevelRow="0" outlineLevelCol="0"/>
  <cols>
    <col collapsed="false" customWidth="true" hidden="false" outlineLevel="0" max="1" min="1" style="7" width="6.52"/>
    <col collapsed="false" customWidth="true" hidden="false" outlineLevel="0" max="2" min="2" style="7" width="94"/>
    <col collapsed="false" customWidth="true" hidden="false" outlineLevel="0" max="3" min="3" style="7" width="22.66"/>
    <col collapsed="false" customWidth="true" hidden="false" outlineLevel="0" max="4" min="4" style="127" width="19.66"/>
    <col collapsed="false" customWidth="true" hidden="false" outlineLevel="0" max="5" min="5" style="7" width="18"/>
    <col collapsed="false" customWidth="true" hidden="false" outlineLevel="0" max="6" min="6" style="7" width="17.83"/>
    <col collapsed="false" customWidth="true" hidden="false" outlineLevel="0" max="7" min="7" style="7" width="20.99"/>
    <col collapsed="false" customWidth="true" hidden="false" outlineLevel="0" max="8" min="8" style="7" width="20.31"/>
    <col collapsed="false" customWidth="true" hidden="false" outlineLevel="0" max="9" min="9" style="7" width="16.32"/>
    <col collapsed="false" customWidth="true" hidden="false" outlineLevel="0" max="10" min="10" style="7" width="9.16"/>
    <col collapsed="false" customWidth="true" hidden="false" outlineLevel="0" max="11" min="11" style="7" width="18.5"/>
    <col collapsed="false" customWidth="true" hidden="false" outlineLevel="0" max="12" min="12" style="128" width="15.81"/>
    <col collapsed="false" customWidth="true" hidden="false" outlineLevel="0" max="13" min="13" style="128" width="17.83"/>
    <col collapsed="false" customWidth="false" hidden="false" outlineLevel="0" max="14" min="14" style="128" width="11.82"/>
    <col collapsed="false" customWidth="true" hidden="false" outlineLevel="0" max="15" min="15" style="128" width="18.33"/>
    <col collapsed="false" customWidth="true" hidden="false" outlineLevel="0" max="16" min="16" style="128" width="16.32"/>
    <col collapsed="false" customWidth="true" hidden="false" outlineLevel="0" max="17" min="17" style="128" width="19"/>
    <col collapsed="false" customWidth="true" hidden="false" outlineLevel="0" max="18" min="18" style="7" width="17.33"/>
    <col collapsed="false" customWidth="true" hidden="false" outlineLevel="0" max="19" min="19" style="7" width="15.98"/>
    <col collapsed="false" customWidth="true" hidden="false" outlineLevel="0" max="20" min="20" style="129" width="18.66"/>
    <col collapsed="false" customWidth="true" hidden="false" outlineLevel="0" max="21" min="21" style="130" width="15.98"/>
    <col collapsed="false" customWidth="true" hidden="false" outlineLevel="0" max="22" min="22" style="131" width="13.66"/>
    <col collapsed="false" customWidth="false" hidden="false" outlineLevel="0" max="104" min="23" style="7" width="11.82"/>
  </cols>
  <sheetData>
    <row r="1" customFormat="false" ht="12.75" hidden="false" customHeight="false" outlineLevel="0" collapsed="false">
      <c r="A1" s="132"/>
      <c r="B1" s="133"/>
      <c r="C1" s="134"/>
      <c r="D1" s="134"/>
      <c r="E1" s="134"/>
      <c r="F1" s="134"/>
      <c r="G1" s="134"/>
      <c r="H1" s="134"/>
      <c r="I1" s="134"/>
      <c r="J1" s="135"/>
      <c r="K1" s="135"/>
      <c r="L1" s="135"/>
      <c r="M1" s="134"/>
      <c r="N1" s="135"/>
      <c r="O1" s="134"/>
      <c r="P1" s="135"/>
      <c r="Q1" s="134"/>
      <c r="R1" s="134"/>
      <c r="S1" s="134"/>
      <c r="T1" s="136"/>
      <c r="U1" s="134"/>
      <c r="V1" s="132"/>
    </row>
    <row r="2" customFormat="false" ht="12.75" hidden="false" customHeight="true" outlineLevel="0" collapsed="false">
      <c r="A2" s="132"/>
      <c r="B2" s="137"/>
      <c r="C2" s="138" t="s">
        <v>933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7"/>
      <c r="Q2" s="137"/>
      <c r="R2" s="139"/>
      <c r="S2" s="139"/>
      <c r="T2" s="136"/>
      <c r="U2" s="140"/>
      <c r="V2" s="132"/>
    </row>
    <row r="3" customFormat="false" ht="12.75" hidden="false" customHeight="false" outlineLevel="0" collapsed="false">
      <c r="A3" s="132"/>
      <c r="B3" s="133"/>
      <c r="C3" s="140"/>
      <c r="D3" s="134"/>
      <c r="E3" s="140"/>
      <c r="F3" s="139"/>
      <c r="G3" s="139"/>
      <c r="H3" s="139"/>
      <c r="I3" s="139"/>
      <c r="J3" s="139"/>
      <c r="K3" s="139"/>
      <c r="L3" s="137"/>
      <c r="M3" s="137"/>
      <c r="N3" s="137"/>
      <c r="O3" s="134"/>
      <c r="P3" s="137"/>
      <c r="Q3" s="137"/>
      <c r="R3" s="139"/>
      <c r="S3" s="139"/>
      <c r="T3" s="136"/>
      <c r="U3" s="140"/>
      <c r="V3" s="132"/>
    </row>
    <row r="4" customFormat="false" ht="16.5" hidden="false" customHeight="true" outlineLevel="0" collapsed="false">
      <c r="A4" s="141" t="s">
        <v>3</v>
      </c>
      <c r="B4" s="141" t="s">
        <v>934</v>
      </c>
      <c r="C4" s="142" t="s">
        <v>935</v>
      </c>
      <c r="D4" s="143" t="s">
        <v>936</v>
      </c>
      <c r="E4" s="143"/>
      <c r="F4" s="143"/>
      <c r="G4" s="143"/>
      <c r="H4" s="143"/>
      <c r="I4" s="143"/>
      <c r="J4" s="142" t="s">
        <v>937</v>
      </c>
      <c r="K4" s="142"/>
      <c r="L4" s="143" t="s">
        <v>938</v>
      </c>
      <c r="M4" s="143"/>
      <c r="N4" s="143" t="s">
        <v>939</v>
      </c>
      <c r="O4" s="143"/>
      <c r="P4" s="143" t="s">
        <v>940</v>
      </c>
      <c r="Q4" s="143"/>
      <c r="R4" s="142" t="s">
        <v>941</v>
      </c>
      <c r="S4" s="142" t="s">
        <v>942</v>
      </c>
      <c r="T4" s="136" t="s">
        <v>943</v>
      </c>
      <c r="U4" s="142" t="s">
        <v>944</v>
      </c>
      <c r="V4" s="144" t="s">
        <v>17</v>
      </c>
    </row>
    <row r="5" customFormat="false" ht="63.75" hidden="false" customHeight="true" outlineLevel="0" collapsed="false">
      <c r="A5" s="141"/>
      <c r="B5" s="141"/>
      <c r="C5" s="142"/>
      <c r="D5" s="134" t="s">
        <v>945</v>
      </c>
      <c r="E5" s="140" t="s">
        <v>946</v>
      </c>
      <c r="F5" s="140" t="s">
        <v>947</v>
      </c>
      <c r="G5" s="140" t="s">
        <v>948</v>
      </c>
      <c r="H5" s="140" t="s">
        <v>949</v>
      </c>
      <c r="I5" s="140" t="s">
        <v>950</v>
      </c>
      <c r="J5" s="142"/>
      <c r="K5" s="142"/>
      <c r="L5" s="143"/>
      <c r="M5" s="143"/>
      <c r="N5" s="143"/>
      <c r="O5" s="143"/>
      <c r="P5" s="143"/>
      <c r="Q5" s="143"/>
      <c r="R5" s="142"/>
      <c r="S5" s="142"/>
      <c r="T5" s="136"/>
      <c r="U5" s="142"/>
      <c r="V5" s="144"/>
    </row>
    <row r="6" customFormat="false" ht="13.5" hidden="false" customHeight="true" outlineLevel="0" collapsed="false">
      <c r="A6" s="141"/>
      <c r="B6" s="141"/>
      <c r="C6" s="140" t="s">
        <v>951</v>
      </c>
      <c r="D6" s="134" t="s">
        <v>951</v>
      </c>
      <c r="E6" s="140" t="s">
        <v>951</v>
      </c>
      <c r="F6" s="140" t="s">
        <v>951</v>
      </c>
      <c r="G6" s="140" t="s">
        <v>951</v>
      </c>
      <c r="H6" s="140" t="s">
        <v>951</v>
      </c>
      <c r="I6" s="140" t="s">
        <v>951</v>
      </c>
      <c r="J6" s="140" t="s">
        <v>952</v>
      </c>
      <c r="K6" s="140" t="s">
        <v>951</v>
      </c>
      <c r="L6" s="134" t="s">
        <v>953</v>
      </c>
      <c r="M6" s="134" t="s">
        <v>951</v>
      </c>
      <c r="N6" s="134" t="s">
        <v>953</v>
      </c>
      <c r="O6" s="134" t="s">
        <v>951</v>
      </c>
      <c r="P6" s="134" t="s">
        <v>953</v>
      </c>
      <c r="Q6" s="134" t="s">
        <v>951</v>
      </c>
      <c r="R6" s="140" t="s">
        <v>951</v>
      </c>
      <c r="S6" s="140" t="s">
        <v>951</v>
      </c>
      <c r="T6" s="136" t="s">
        <v>951</v>
      </c>
      <c r="U6" s="140" t="s">
        <v>951</v>
      </c>
      <c r="V6" s="144"/>
    </row>
    <row r="7" customFormat="false" ht="12.75" hidden="false" customHeight="false" outlineLevel="0" collapsed="false">
      <c r="A7" s="132" t="n">
        <v>1</v>
      </c>
      <c r="B7" s="132" t="n">
        <v>2</v>
      </c>
      <c r="C7" s="132" t="n">
        <v>3</v>
      </c>
      <c r="D7" s="132" t="n">
        <v>4</v>
      </c>
      <c r="E7" s="132" t="n">
        <v>5</v>
      </c>
      <c r="F7" s="132" t="n">
        <v>6</v>
      </c>
      <c r="G7" s="132" t="n">
        <v>7</v>
      </c>
      <c r="H7" s="132" t="n">
        <v>8</v>
      </c>
      <c r="I7" s="132" t="n">
        <v>9</v>
      </c>
      <c r="J7" s="132" t="n">
        <v>10</v>
      </c>
      <c r="K7" s="132" t="n">
        <v>11</v>
      </c>
      <c r="L7" s="132" t="n">
        <v>12</v>
      </c>
      <c r="M7" s="132" t="n">
        <v>13</v>
      </c>
      <c r="N7" s="132" t="n">
        <v>14</v>
      </c>
      <c r="O7" s="132" t="n">
        <v>15</v>
      </c>
      <c r="P7" s="132" t="n">
        <v>16</v>
      </c>
      <c r="Q7" s="132" t="n">
        <v>17</v>
      </c>
      <c r="R7" s="132" t="n">
        <v>18</v>
      </c>
      <c r="S7" s="132" t="n">
        <v>19</v>
      </c>
      <c r="T7" s="132" t="n">
        <v>20</v>
      </c>
      <c r="U7" s="132" t="n">
        <v>21</v>
      </c>
      <c r="V7" s="132" t="n">
        <v>22</v>
      </c>
    </row>
    <row r="8" customFormat="false" ht="12.75" hidden="false" customHeight="true" outlineLevel="0" collapsed="false">
      <c r="A8" s="145" t="s">
        <v>954</v>
      </c>
      <c r="B8" s="145"/>
      <c r="C8" s="146" t="n">
        <f aca="false">'Раздел 2'!C9+'Раздел 2'!C12+'Раздел 2'!C15</f>
        <v>1754106572.46883</v>
      </c>
      <c r="D8" s="146" t="n">
        <f aca="false">D9+D12+D15</f>
        <v>75040105.96</v>
      </c>
      <c r="E8" s="146" t="n">
        <f aca="false">E9+E12+E15</f>
        <v>134190438.26</v>
      </c>
      <c r="F8" s="146" t="n">
        <f aca="false">F9+F12+F15</f>
        <v>114989</v>
      </c>
      <c r="G8" s="146" t="n">
        <f aca="false">G9+G12+G15</f>
        <v>51649629.26</v>
      </c>
      <c r="H8" s="146" t="n">
        <f aca="false">H9+H12+H15</f>
        <v>2144856.79</v>
      </c>
      <c r="I8" s="146" t="n">
        <f aca="false">I9+I12+I15</f>
        <v>31033714.55</v>
      </c>
      <c r="J8" s="146" t="n">
        <f aca="false">J9+J12+J15</f>
        <v>0</v>
      </c>
      <c r="K8" s="146" t="n">
        <f aca="false">K9+K12+K15</f>
        <v>0</v>
      </c>
      <c r="L8" s="146" t="n">
        <f aca="false">L9+L12+L15</f>
        <v>0</v>
      </c>
      <c r="M8" s="146" t="n">
        <f aca="false">M9+M12+M15</f>
        <v>830759356.17</v>
      </c>
      <c r="N8" s="146" t="n">
        <f aca="false">N9+N12+N15</f>
        <v>0</v>
      </c>
      <c r="O8" s="146" t="n">
        <f aca="false">O9+O12+O15</f>
        <v>18463627.95</v>
      </c>
      <c r="P8" s="146" t="n">
        <f aca="false">P9+P12+P15</f>
        <v>0</v>
      </c>
      <c r="Q8" s="146" t="n">
        <f aca="false">Q9+Q12+Q15</f>
        <v>469175785.17</v>
      </c>
      <c r="R8" s="146" t="n">
        <f aca="false">R9+R12+R15</f>
        <v>10078145.05</v>
      </c>
      <c r="S8" s="146" t="n">
        <f aca="false">S9+S12+S15</f>
        <v>11069411.33</v>
      </c>
      <c r="T8" s="147" t="n">
        <f aca="false">T9+T12+T15</f>
        <v>83938644.1753613</v>
      </c>
      <c r="U8" s="146" t="n">
        <f aca="false">U9+U12+U15</f>
        <v>29800774.39347</v>
      </c>
      <c r="V8" s="148"/>
    </row>
    <row r="9" customFormat="false" ht="12.75" hidden="false" customHeight="true" outlineLevel="0" collapsed="false">
      <c r="A9" s="149" t="s">
        <v>955</v>
      </c>
      <c r="B9" s="149"/>
      <c r="C9" s="150" t="n">
        <f aca="false">C58+C160+C168+C178+C209+C247+C267+C289+C314+C328+C346+C375+C390+C403+C423+C484+C516</f>
        <v>588592870.157347</v>
      </c>
      <c r="D9" s="150" t="n">
        <f aca="false">D58+D160+D168+D178+D209+D247+D267+D289+D314+D328+D346+D375+D390+D403+D423+D484+D516</f>
        <v>27490837.46</v>
      </c>
      <c r="E9" s="150" t="n">
        <f aca="false">E58+E160+E168+E178+E209+E247+E267+E289+E314+E328+E346+E375+E390+E403+E423+E484+E516</f>
        <v>44649715.72</v>
      </c>
      <c r="F9" s="150" t="n">
        <f aca="false">F58+F160+F168+F178+F209+F247+F267+F289+F314+F328+F346+F375+F390+F403+F423+F484+F516</f>
        <v>0</v>
      </c>
      <c r="G9" s="150" t="n">
        <f aca="false">G58+G160+G168+G178+G209+G247+G267+G289+G314+G328+G346+G375+G390+G403+G423+G484+G516</f>
        <v>17359189.94</v>
      </c>
      <c r="H9" s="150" t="n">
        <f aca="false">H58+H160+H168+H178+H209+H247+H267+H289+H314+H328+H346+H375+H390+H403+H423+H484+H516</f>
        <v>0</v>
      </c>
      <c r="I9" s="150" t="n">
        <f aca="false">I58+I160+I168+I178+I209+I247+I267+I289+I314+I328+I346+I375+I390+I403+I423+I484+I516</f>
        <v>10769959.95</v>
      </c>
      <c r="J9" s="150" t="n">
        <f aca="false">J58+J160+J168+J178+J209+J247+J267+J289+J314+J328+J346+J375+J390+J403+J423+J484+J516</f>
        <v>0</v>
      </c>
      <c r="K9" s="150" t="n">
        <f aca="false">K58+K160+K168+K178+K209+K247+K267+K289+K314+K328+K346+K375+K390+K403+K423+K484+K516</f>
        <v>0</v>
      </c>
      <c r="L9" s="150" t="n">
        <f aca="false">L58+L160+L168+L178+L209+L247+L267+L289+L314+L328+L346+L375+L390+L403+L423+L484+L516</f>
        <v>0</v>
      </c>
      <c r="M9" s="150" t="n">
        <f aca="false">M58+M160+M168+M178+M209+M247+M267+M289+M314+M328+M346+M375+M390+M403+M423+M484+M516</f>
        <v>294883631.64</v>
      </c>
      <c r="N9" s="150" t="n">
        <f aca="false">N58+N160+N168+N178+N209+N247+N267+N289+N314+N328+N346+N375+N390+N403+N423+N484+N516</f>
        <v>0</v>
      </c>
      <c r="O9" s="150" t="n">
        <f aca="false">O58+O160+O168+O178+O209+O247+O267+O289+O314+O328+O346+O375+O390+O403+O423+O484+O516</f>
        <v>2493769.92</v>
      </c>
      <c r="P9" s="150" t="n">
        <f aca="false">P58+P160+P168+P178+P209+P247+P267+P289+P314+P328+P346+P375+P390+P403+P423+P484+P516</f>
        <v>0</v>
      </c>
      <c r="Q9" s="150" t="n">
        <f aca="false">Q58+Q160+Q168+Q178+Q209+Q247+Q267+Q289+Q314+Q328+Q346+Q375+Q390+Q403+Q423+Q484+Q516</f>
        <v>145504721.85</v>
      </c>
      <c r="R9" s="150" t="n">
        <f aca="false">R58+R160+R168+R178+R209+R247+R267+R289+R314+R328+R346+R375+R390+R403+R423+R484+R516</f>
        <v>4162115.65</v>
      </c>
      <c r="S9" s="150" t="n">
        <f aca="false">S58+S160+S168+S178+S209+S247+S267+S289+S314+S328+S346+S375+S390+S403+S423+S484+S516</f>
        <v>0</v>
      </c>
      <c r="T9" s="151" t="n">
        <f aca="false">T58+T160+T168+T178+T209+T247+T267+T289+T314+T328+T346+T375+T390+T403+T423+T484+T516</f>
        <v>30481279.2795664</v>
      </c>
      <c r="U9" s="150" t="n">
        <f aca="false">U58+U160+U168+U178+U209+U247+U267+U289+U314+U328+U346+U375+U390+U403+U423+U484+U516</f>
        <v>10502195.73778</v>
      </c>
      <c r="V9" s="30" t="n">
        <v>2022</v>
      </c>
    </row>
    <row r="10" customFormat="false" ht="12.75" hidden="false" customHeight="true" outlineLevel="0" collapsed="false">
      <c r="A10" s="149"/>
      <c r="B10" s="149" t="s">
        <v>50</v>
      </c>
      <c r="C10" s="150" t="n">
        <f aca="false">C9-C11</f>
        <v>584291935.037346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30" t="n">
        <v>2022</v>
      </c>
    </row>
    <row r="11" s="154" customFormat="true" ht="12.75" hidden="false" customHeight="true" outlineLevel="0" collapsed="false">
      <c r="A11" s="152"/>
      <c r="B11" s="152" t="s">
        <v>51</v>
      </c>
      <c r="C11" s="153" t="n">
        <f aca="false">C482+C35</f>
        <v>4300935.12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37" t="n">
        <v>2022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</row>
    <row r="12" customFormat="false" ht="12.75" hidden="false" customHeight="true" outlineLevel="0" collapsed="false">
      <c r="A12" s="149" t="s">
        <v>956</v>
      </c>
      <c r="B12" s="149"/>
      <c r="C12" s="150" t="n">
        <f aca="false">C113+C162+C170+C181+C226+C258+C270+C305+C316+C332+C356+C381+C396+C405+C444+C500+C521</f>
        <v>567781479.733654</v>
      </c>
      <c r="D12" s="150" t="n">
        <f aca="false">D113+D162+D170+D181+D226+D258+D270+D305+D316+D332+D356+D381+D396+D405+D444+D500+D521</f>
        <v>21277354.12</v>
      </c>
      <c r="E12" s="150" t="n">
        <f aca="false">E113+E162+E170+E181+E226+E258+E270+E305+E316+E332+E356+E381+E396+E405+E444+E500+E521</f>
        <v>35003024.77</v>
      </c>
      <c r="F12" s="150" t="n">
        <f aca="false">F113+F162+F170+F181+F226+F258+F270+F305+F316+F332+F356+F381+F396+F405+F444+F500+F521</f>
        <v>114989</v>
      </c>
      <c r="G12" s="150" t="n">
        <f aca="false">G113+G162+G170+G181+G226+G258+G270+G305+G316+G332+G356+G381+G396+G405+G444+G500+G521</f>
        <v>8239654.1</v>
      </c>
      <c r="H12" s="150" t="n">
        <f aca="false">H113+H162+H170+H181+H226+H258+H270+H305+H316+H332+H356+H381+H396+H405+H444+H500+H521</f>
        <v>462463.14</v>
      </c>
      <c r="I12" s="150" t="n">
        <f aca="false">I113+I162+I170+I181+I226+I258+I270+I305+I316+I332+I356+I381+I396+I405+I444+I500+I521</f>
        <v>6503127.75</v>
      </c>
      <c r="J12" s="150" t="n">
        <f aca="false">J113+J162+J170+J181+J226+J258+J270+J305+J316+J332+J356+J381+J396+J405+J444+J500+J521</f>
        <v>0</v>
      </c>
      <c r="K12" s="150" t="n">
        <f aca="false">K113+K162+K170+K181+K226+K258+K270+K305+K316+K332+K356+K381+K396+K405+K444+K500+K521</f>
        <v>0</v>
      </c>
      <c r="L12" s="150" t="n">
        <f aca="false">L113+L162+L170+L181+L226+L258+L270+L305+L316+L332+L356+L381+L396+L405+L444+L500+L521</f>
        <v>0</v>
      </c>
      <c r="M12" s="150" t="n">
        <f aca="false">M113+M162+M170+M181+M226+M258+M270+M305+M316+M332+M356+M381+M396+M405+M444+M500+M521</f>
        <v>272681385.7</v>
      </c>
      <c r="N12" s="150" t="n">
        <f aca="false">N113+N162+N170+N181+N226+N258+N270+N305+N316+N332+N356+N381+N396+N405+N444+N500+N521</f>
        <v>0</v>
      </c>
      <c r="O12" s="150" t="n">
        <f aca="false">O113+O162+O170+O181+O226+O258+O270+O305+O316+O332+O356+O381+O396+O405+O444+O500+O521</f>
        <v>1476831.29</v>
      </c>
      <c r="P12" s="150" t="n">
        <f aca="false">P113+P162+P170+P181+P226+P258+P270+P305+P316+P332+P356+P381+P396+P405+P444+P500+P521</f>
        <v>0</v>
      </c>
      <c r="Q12" s="150" t="n">
        <f aca="false">Q113+Q162+Q170+Q181+Q226+Q258+Q270+Q305+Q316+Q332+Q356+Q381+Q396+Q405+Q444+Q500+Q521</f>
        <v>159476744.53</v>
      </c>
      <c r="R12" s="150" t="n">
        <f aca="false">R113+R162+R170+R181+R226+R258+R270+R305+R316+R332+R356+R381+R396+R405+R444+R500+R521</f>
        <v>717137.09</v>
      </c>
      <c r="S12" s="150" t="n">
        <f aca="false">S113+S162+S170+S181+S226+S258+S270+S305+S316+S332+S356+S381+S396+S405+S444+S500+S521</f>
        <v>2664214.03</v>
      </c>
      <c r="T12" s="151" t="n">
        <f aca="false">T113+T162+T170+T181+T226+T258+T270+T305+T316+T332+T356+T381+T396+T405+T444+T500+T521</f>
        <v>43581096.7857949</v>
      </c>
      <c r="U12" s="150" t="n">
        <f aca="false">U113+U162+U170+U181+U226+U258+U270+U305+U316+U332+U356+U381+U396+U405+U444+U500+U521</f>
        <v>9264430.49785922</v>
      </c>
      <c r="V12" s="30" t="n">
        <v>2023</v>
      </c>
    </row>
    <row r="13" customFormat="false" ht="12.75" hidden="false" customHeight="true" outlineLevel="0" collapsed="false">
      <c r="A13" s="149"/>
      <c r="B13" s="149" t="s">
        <v>54</v>
      </c>
      <c r="C13" s="150" t="n">
        <f aca="false">C12-C14</f>
        <v>560369578.063654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30" t="n">
        <v>2023</v>
      </c>
    </row>
    <row r="14" s="154" customFormat="true" ht="12.75" hidden="false" customHeight="true" outlineLevel="0" collapsed="false">
      <c r="A14" s="152"/>
      <c r="B14" s="152" t="s">
        <v>55</v>
      </c>
      <c r="C14" s="153" t="n">
        <f aca="false">C62+C81+C82+C83+C84+C495</f>
        <v>7411901.67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37" t="n">
        <v>2023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</row>
    <row r="15" customFormat="false" ht="12.75" hidden="false" customHeight="true" outlineLevel="0" collapsed="false">
      <c r="A15" s="149" t="s">
        <v>957</v>
      </c>
      <c r="B15" s="149"/>
      <c r="C15" s="150" t="n">
        <f aca="false">C156+C164+C173+C184+C241+C261+C274+C311+C320+C337+C370+C385+C399+C407+C455+C511+C528</f>
        <v>597732222.577831</v>
      </c>
      <c r="D15" s="150" t="n">
        <f aca="false">D156+D164+D173+D184+D241+D261+D274+D311+D320+D337+D370+D385+D399+D407+D455+D511+D528</f>
        <v>26271914.38</v>
      </c>
      <c r="E15" s="150" t="n">
        <f aca="false">E156+E164+E173+E184+E241+E261+E274+E311+E320+E337+E370+E385+E399+E407+E455+E511+E528</f>
        <v>54537697.77</v>
      </c>
      <c r="F15" s="150" t="n">
        <f aca="false">F156+F164+F173+F184+F241+F261+F274+F311+F320+F337+F370+F385+F399+F407+F455+F511+F528</f>
        <v>0</v>
      </c>
      <c r="G15" s="150" t="n">
        <f aca="false">G156+G164+G173+G184+G241+G261+G274+G311+G320+G337+G370+G385+G399+G407+G455+G511+G528</f>
        <v>26050785.22</v>
      </c>
      <c r="H15" s="150" t="n">
        <f aca="false">H156+H164+H173+H184+H241+H261+H274+H311+H320+H337+H370+H385+H399+H407+H455+H511+H528</f>
        <v>1682393.65</v>
      </c>
      <c r="I15" s="150" t="n">
        <f aca="false">I156+I164+I173+I184+I241+I261+I274+I311+I320+I337+I370+I385+I399+I407+I455+I511+I528</f>
        <v>13760626.85</v>
      </c>
      <c r="J15" s="150" t="n">
        <f aca="false">J156+J164+J173+J184+J241+J261+J274+J311+J320+J337+J370+J385+J399+J407+J455+J511+J528</f>
        <v>0</v>
      </c>
      <c r="K15" s="150" t="n">
        <f aca="false">K156+K164+K173+K184+K241+K261+K274+K311+K320+K337+K370+K385+K399+K407+K455+K511+K528</f>
        <v>0</v>
      </c>
      <c r="L15" s="150" t="n">
        <f aca="false">L156+L164+L173+L184+L241+L261+L274+L311+L320+L337+L370+L385+L399+L407+L455+L511+L528</f>
        <v>0</v>
      </c>
      <c r="M15" s="150" t="n">
        <f aca="false">M156+M164+M173+M184+M241+M261+M274+M311+M320+M337+M370+M385+M399+M407+M455+M511+M528</f>
        <v>263194338.83</v>
      </c>
      <c r="N15" s="150" t="n">
        <f aca="false">N156+N164+N173+N184+N241+N261+N274+N311+N320+N337+N370+N385+N399+N407+N455+N511+N528</f>
        <v>0</v>
      </c>
      <c r="O15" s="150" t="n">
        <f aca="false">O156+O164+O173+O184+O241+O261+O274+O311+O320+O337+O370+O385+O399+O407+O455+O511+O528</f>
        <v>14493026.74</v>
      </c>
      <c r="P15" s="150" t="n">
        <f aca="false">P156+P164+P173+P184+P241+P261+P274+P311+P320+P337+P370+P385+P399+P407+P455+P511+P528</f>
        <v>0</v>
      </c>
      <c r="Q15" s="150" t="n">
        <f aca="false">Q156+Q164+Q173+Q184+Q241+Q261+Q274+Q311+Q320+Q337+Q370+Q385+Q399+Q407+Q455+Q511+Q528</f>
        <v>164194318.79</v>
      </c>
      <c r="R15" s="150" t="n">
        <f aca="false">R156+R164+R173+R184+R241+R261+R274+R311+R320+R337+R370+R385+R399+R407+R455+R511+R528</f>
        <v>5198892.31</v>
      </c>
      <c r="S15" s="150" t="n">
        <f aca="false">S156+S164+S173+S184+S241+S261+S274+S311+S320+S337+S370+S385+S399+S407+S455+S511+S528</f>
        <v>8405197.3</v>
      </c>
      <c r="T15" s="151" t="n">
        <f aca="false">T156+T164+T173+T184+T241+T261+T274+T311+T320+T337+T370+T385+T399+T407+T455+T511+T528</f>
        <v>9876268.11</v>
      </c>
      <c r="U15" s="150" t="n">
        <f aca="false">U156+U164+U173+U184+U241+U261+U274+U311+U320+U337+U370+U385+U399+U407+U455+U511+U528</f>
        <v>10034148.1578308</v>
      </c>
      <c r="V15" s="30" t="n">
        <v>2024</v>
      </c>
    </row>
    <row r="16" customFormat="false" ht="12.75" hidden="false" customHeight="true" outlineLevel="0" collapsed="false">
      <c r="A16" s="149"/>
      <c r="B16" s="149" t="s">
        <v>57</v>
      </c>
      <c r="C16" s="150" t="n">
        <f aca="false">C15-C17</f>
        <v>573548090.457831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30" t="n">
        <v>2024</v>
      </c>
    </row>
    <row r="17" s="154" customFormat="true" ht="12.75" hidden="false" customHeight="true" outlineLevel="0" collapsed="false">
      <c r="A17" s="152"/>
      <c r="B17" s="152" t="s">
        <v>58</v>
      </c>
      <c r="C17" s="153" t="n">
        <f aca="false">C114+C115+C116+C117+C118+C182+C369+C446+C503+C504+C505+C506</f>
        <v>24184132.12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37" t="n">
        <v>2024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</row>
    <row r="18" customFormat="false" ht="12.75" hidden="false" customHeight="true" outlineLevel="0" collapsed="false">
      <c r="A18" s="155" t="s">
        <v>59</v>
      </c>
      <c r="B18" s="155"/>
      <c r="C18" s="140"/>
      <c r="D18" s="140"/>
      <c r="E18" s="134"/>
      <c r="F18" s="134"/>
      <c r="G18" s="134"/>
      <c r="H18" s="134"/>
      <c r="I18" s="134"/>
      <c r="J18" s="140"/>
      <c r="K18" s="140"/>
      <c r="L18" s="156"/>
      <c r="M18" s="134"/>
      <c r="N18" s="140"/>
      <c r="O18" s="140"/>
      <c r="P18" s="134"/>
      <c r="Q18" s="134"/>
      <c r="R18" s="134"/>
      <c r="S18" s="140"/>
      <c r="T18" s="134"/>
      <c r="U18" s="134"/>
      <c r="V18" s="132"/>
    </row>
    <row r="19" customFormat="false" ht="12.75" hidden="false" customHeight="true" outlineLevel="0" collapsed="false">
      <c r="A19" s="132" t="n">
        <v>1</v>
      </c>
      <c r="B19" s="133" t="s">
        <v>60</v>
      </c>
      <c r="C19" s="134" t="n">
        <f aca="false">D19+E19+F19+G19+H19+I19+K19+M19+O19+Q19+R19+S19+T19+U19</f>
        <v>5618440.14</v>
      </c>
      <c r="D19" s="134" t="n">
        <v>329719.66</v>
      </c>
      <c r="E19" s="134" t="n">
        <v>148218.35</v>
      </c>
      <c r="F19" s="134"/>
      <c r="G19" s="134" t="n">
        <f aca="false">107377.88+298204.19+34127</f>
        <v>439709.07</v>
      </c>
      <c r="H19" s="134"/>
      <c r="I19" s="134" t="n">
        <v>224274.24</v>
      </c>
      <c r="J19" s="140"/>
      <c r="K19" s="140"/>
      <c r="L19" s="156"/>
      <c r="M19" s="134" t="n">
        <v>2234023.18</v>
      </c>
      <c r="N19" s="140"/>
      <c r="O19" s="134"/>
      <c r="P19" s="134"/>
      <c r="Q19" s="134" t="n">
        <v>1505418.54</v>
      </c>
      <c r="R19" s="134" t="n">
        <v>593831.34</v>
      </c>
      <c r="S19" s="134"/>
      <c r="T19" s="134"/>
      <c r="U19" s="136" t="n">
        <v>143245.76</v>
      </c>
      <c r="V19" s="132" t="n">
        <v>2022</v>
      </c>
    </row>
    <row r="20" customFormat="false" ht="12.75" hidden="false" customHeight="true" outlineLevel="0" collapsed="false">
      <c r="A20" s="132" t="n">
        <v>2</v>
      </c>
      <c r="B20" s="133" t="s">
        <v>65</v>
      </c>
      <c r="C20" s="134" t="n">
        <f aca="false">D20+E20+F20+G20+H20+I20+K20+M20+O20+Q20+R20+S20+T20+U20</f>
        <v>12975257.62</v>
      </c>
      <c r="D20" s="134" t="n">
        <v>693170.28</v>
      </c>
      <c r="E20" s="134" t="n">
        <v>1103550.56</v>
      </c>
      <c r="F20" s="134"/>
      <c r="G20" s="134" t="n">
        <v>49623.86</v>
      </c>
      <c r="H20" s="134"/>
      <c r="I20" s="134" t="n">
        <v>442959.67</v>
      </c>
      <c r="J20" s="140"/>
      <c r="K20" s="140"/>
      <c r="L20" s="156"/>
      <c r="M20" s="134" t="n">
        <v>6009601.09</v>
      </c>
      <c r="N20" s="140"/>
      <c r="O20" s="134"/>
      <c r="P20" s="134"/>
      <c r="Q20" s="134" t="n">
        <v>4352962.38</v>
      </c>
      <c r="R20" s="134" t="n">
        <v>44680.91</v>
      </c>
      <c r="S20" s="134"/>
      <c r="T20" s="134"/>
      <c r="U20" s="136" t="n">
        <v>278708.87</v>
      </c>
      <c r="V20" s="132" t="n">
        <v>2022</v>
      </c>
    </row>
    <row r="21" customFormat="false" ht="12.75" hidden="false" customHeight="true" outlineLevel="0" collapsed="false">
      <c r="A21" s="132" t="n">
        <f aca="false">A20+1</f>
        <v>3</v>
      </c>
      <c r="B21" s="133" t="s">
        <v>67</v>
      </c>
      <c r="C21" s="134" t="n">
        <f aca="false">D21+E21+F21+G21+H21+I21+K21+M21+O21+Q21+R21+S21+T21+U21</f>
        <v>17194122.86</v>
      </c>
      <c r="D21" s="134" t="n">
        <v>2223901.82</v>
      </c>
      <c r="E21" s="134" t="n">
        <v>559366.74</v>
      </c>
      <c r="F21" s="134"/>
      <c r="G21" s="134" t="n">
        <v>531347.22</v>
      </c>
      <c r="H21" s="134"/>
      <c r="I21" s="134" t="n">
        <v>820146.24</v>
      </c>
      <c r="J21" s="140"/>
      <c r="K21" s="140"/>
      <c r="L21" s="156"/>
      <c r="M21" s="134" t="n">
        <v>6677919.78</v>
      </c>
      <c r="N21" s="140"/>
      <c r="O21" s="134"/>
      <c r="P21" s="134"/>
      <c r="Q21" s="134" t="n">
        <v>5593725.66</v>
      </c>
      <c r="R21" s="134" t="n">
        <v>429234.08</v>
      </c>
      <c r="S21" s="134"/>
      <c r="T21" s="134"/>
      <c r="U21" s="136" t="n">
        <v>358481.32</v>
      </c>
      <c r="V21" s="132" t="n">
        <v>2022</v>
      </c>
    </row>
    <row r="22" customFormat="false" ht="12.75" hidden="false" customHeight="true" outlineLevel="0" collapsed="false">
      <c r="A22" s="132" t="n">
        <f aca="false">A21+1</f>
        <v>4</v>
      </c>
      <c r="B22" s="133" t="s">
        <v>70</v>
      </c>
      <c r="C22" s="134" t="n">
        <f aca="false">D22+E22+F22+G22+H22+I22+K22+M22+O22+Q22+R22+S22+T22+U22</f>
        <v>760809.75</v>
      </c>
      <c r="D22" s="134"/>
      <c r="E22" s="134"/>
      <c r="F22" s="134"/>
      <c r="G22" s="134"/>
      <c r="H22" s="134"/>
      <c r="I22" s="134"/>
      <c r="J22" s="140"/>
      <c r="K22" s="140"/>
      <c r="L22" s="156"/>
      <c r="M22" s="134"/>
      <c r="N22" s="140"/>
      <c r="O22" s="140"/>
      <c r="P22" s="134"/>
      <c r="Q22" s="134"/>
      <c r="R22" s="134"/>
      <c r="S22" s="134"/>
      <c r="T22" s="136" t="n">
        <f aca="false">591364.15+169445.6</f>
        <v>760809.75</v>
      </c>
      <c r="U22" s="134"/>
      <c r="V22" s="132" t="n">
        <v>2022</v>
      </c>
    </row>
    <row r="23" customFormat="false" ht="12.75" hidden="false" customHeight="true" outlineLevel="0" collapsed="false">
      <c r="A23" s="132" t="n">
        <f aca="false">A22+1</f>
        <v>5</v>
      </c>
      <c r="B23" s="133" t="s">
        <v>74</v>
      </c>
      <c r="C23" s="134" t="n">
        <f aca="false">D23+E23+F23+G23+H23+I23+K23+M23+O23+Q23+R23+S23+T23+U23</f>
        <v>308058</v>
      </c>
      <c r="D23" s="134"/>
      <c r="E23" s="134"/>
      <c r="F23" s="134"/>
      <c r="G23" s="134"/>
      <c r="H23" s="134"/>
      <c r="I23" s="134"/>
      <c r="J23" s="140"/>
      <c r="K23" s="140"/>
      <c r="L23" s="156"/>
      <c r="M23" s="134"/>
      <c r="N23" s="140"/>
      <c r="O23" s="134"/>
      <c r="P23" s="134"/>
      <c r="Q23" s="134"/>
      <c r="R23" s="134"/>
      <c r="S23" s="134"/>
      <c r="T23" s="136" t="n">
        <v>308058</v>
      </c>
      <c r="U23" s="134"/>
      <c r="V23" s="132" t="n">
        <v>2022</v>
      </c>
    </row>
    <row r="24" customFormat="false" ht="12.75" hidden="false" customHeight="true" outlineLevel="0" collapsed="false">
      <c r="A24" s="132" t="n">
        <f aca="false">A23+1</f>
        <v>6</v>
      </c>
      <c r="B24" s="133" t="s">
        <v>76</v>
      </c>
      <c r="C24" s="134" t="n">
        <f aca="false">D24+E24+F24+G24+H24+I24+K24+M24+O24+Q24+R24+S24+T24+U24</f>
        <v>619442.1</v>
      </c>
      <c r="D24" s="134"/>
      <c r="E24" s="134"/>
      <c r="F24" s="134"/>
      <c r="G24" s="134"/>
      <c r="H24" s="134"/>
      <c r="I24" s="134"/>
      <c r="J24" s="140"/>
      <c r="K24" s="140"/>
      <c r="L24" s="156"/>
      <c r="M24" s="134"/>
      <c r="N24" s="140"/>
      <c r="O24" s="140"/>
      <c r="P24" s="134"/>
      <c r="Q24" s="134"/>
      <c r="R24" s="134"/>
      <c r="S24" s="134"/>
      <c r="T24" s="136" t="n">
        <v>619442.1</v>
      </c>
      <c r="U24" s="134"/>
      <c r="V24" s="132" t="n">
        <v>2022</v>
      </c>
    </row>
    <row r="25" customFormat="false" ht="12.75" hidden="false" customHeight="true" outlineLevel="0" collapsed="false">
      <c r="A25" s="132" t="n">
        <f aca="false">A24+1</f>
        <v>7</v>
      </c>
      <c r="B25" s="133" t="s">
        <v>78</v>
      </c>
      <c r="C25" s="134" t="n">
        <f aca="false">D25+E25+F25+G25+H25+I25+K25+M25+O25+Q25+R25+S25+T25+U25</f>
        <v>122459.15</v>
      </c>
      <c r="D25" s="134"/>
      <c r="E25" s="134"/>
      <c r="F25" s="134"/>
      <c r="G25" s="134"/>
      <c r="H25" s="134"/>
      <c r="I25" s="134"/>
      <c r="J25" s="140"/>
      <c r="K25" s="140"/>
      <c r="L25" s="156"/>
      <c r="M25" s="134"/>
      <c r="N25" s="140"/>
      <c r="O25" s="140"/>
      <c r="P25" s="134"/>
      <c r="Q25" s="134"/>
      <c r="R25" s="134"/>
      <c r="S25" s="134"/>
      <c r="T25" s="136" t="n">
        <v>122459.15</v>
      </c>
      <c r="U25" s="134"/>
      <c r="V25" s="132" t="n">
        <v>2022</v>
      </c>
    </row>
    <row r="26" customFormat="false" ht="12.75" hidden="false" customHeight="true" outlineLevel="0" collapsed="false">
      <c r="A26" s="132" t="n">
        <f aca="false">A25+1</f>
        <v>8</v>
      </c>
      <c r="B26" s="133" t="s">
        <v>80</v>
      </c>
      <c r="C26" s="134" t="n">
        <f aca="false">D26+E26+F26+G26+H26+I26+K26+M26+O26+Q26+R26+S26+T26+U26</f>
        <v>340254.78</v>
      </c>
      <c r="D26" s="134"/>
      <c r="E26" s="134"/>
      <c r="F26" s="134"/>
      <c r="G26" s="134"/>
      <c r="H26" s="134"/>
      <c r="I26" s="134"/>
      <c r="J26" s="140"/>
      <c r="K26" s="140"/>
      <c r="L26" s="156"/>
      <c r="M26" s="134"/>
      <c r="N26" s="140"/>
      <c r="O26" s="140"/>
      <c r="P26" s="134"/>
      <c r="Q26" s="134"/>
      <c r="R26" s="134"/>
      <c r="S26" s="134"/>
      <c r="T26" s="136" t="n">
        <v>340254.78</v>
      </c>
      <c r="U26" s="134"/>
      <c r="V26" s="132" t="n">
        <v>2022</v>
      </c>
    </row>
    <row r="27" s="2" customFormat="true" ht="12.75" hidden="false" customHeight="true" outlineLevel="0" collapsed="false">
      <c r="A27" s="132" t="n">
        <f aca="false">A26+1</f>
        <v>9</v>
      </c>
      <c r="B27" s="133" t="s">
        <v>82</v>
      </c>
      <c r="C27" s="134" t="n">
        <f aca="false">D27+E27+F27+G27+H27+I27+K27+M27+O27+Q27+R27+S27+T27+U27</f>
        <v>7686047.03</v>
      </c>
      <c r="D27" s="134" t="n">
        <v>357985.86</v>
      </c>
      <c r="E27" s="134" t="n">
        <v>712147.92</v>
      </c>
      <c r="F27" s="134"/>
      <c r="G27" s="134" t="n">
        <v>256762.87</v>
      </c>
      <c r="H27" s="134"/>
      <c r="I27" s="134" t="n">
        <v>160628.06</v>
      </c>
      <c r="J27" s="140"/>
      <c r="K27" s="140"/>
      <c r="L27" s="134"/>
      <c r="M27" s="134" t="n">
        <v>3663794.51</v>
      </c>
      <c r="N27" s="134"/>
      <c r="O27" s="134"/>
      <c r="P27" s="134"/>
      <c r="Q27" s="134" t="n">
        <v>2377829.89</v>
      </c>
      <c r="R27" s="134"/>
      <c r="S27" s="134"/>
      <c r="T27" s="134"/>
      <c r="U27" s="136" t="n">
        <v>156897.92</v>
      </c>
      <c r="V27" s="132" t="n">
        <v>2022</v>
      </c>
    </row>
    <row r="28" customFormat="false" ht="12.75" hidden="false" customHeight="true" outlineLevel="0" collapsed="false">
      <c r="A28" s="132" t="n">
        <f aca="false">A27+1</f>
        <v>10</v>
      </c>
      <c r="B28" s="157" t="s">
        <v>85</v>
      </c>
      <c r="C28" s="134" t="n">
        <f aca="false">D28+E28+F28+G28+H28+I28+K28+M28+O28+Q28+R28+S28+T28+U28</f>
        <v>494316.248606369</v>
      </c>
      <c r="D28" s="134"/>
      <c r="E28" s="134"/>
      <c r="F28" s="134"/>
      <c r="G28" s="134"/>
      <c r="H28" s="134"/>
      <c r="I28" s="134"/>
      <c r="J28" s="140"/>
      <c r="K28" s="140"/>
      <c r="L28" s="156"/>
      <c r="M28" s="134"/>
      <c r="N28" s="140"/>
      <c r="O28" s="134"/>
      <c r="P28" s="134"/>
      <c r="Q28" s="134"/>
      <c r="R28" s="134"/>
      <c r="S28" s="134"/>
      <c r="T28" s="136" t="n">
        <v>494316.248606369</v>
      </c>
      <c r="U28" s="134"/>
      <c r="V28" s="132" t="n">
        <v>2022</v>
      </c>
    </row>
    <row r="29" customFormat="false" ht="12.75" hidden="false" customHeight="true" outlineLevel="0" collapsed="false">
      <c r="A29" s="132" t="n">
        <f aca="false">A28+1</f>
        <v>11</v>
      </c>
      <c r="B29" s="133" t="s">
        <v>87</v>
      </c>
      <c r="C29" s="134" t="n">
        <f aca="false">D29+E29+F29+G29+H29+I29+K29+M29+O29+Q29+R29+S29+T29+U29</f>
        <v>464588.95</v>
      </c>
      <c r="D29" s="134"/>
      <c r="E29" s="134"/>
      <c r="F29" s="134"/>
      <c r="G29" s="134"/>
      <c r="H29" s="134"/>
      <c r="I29" s="134"/>
      <c r="J29" s="140"/>
      <c r="K29" s="140"/>
      <c r="L29" s="156"/>
      <c r="M29" s="134"/>
      <c r="N29" s="140"/>
      <c r="O29" s="140"/>
      <c r="P29" s="134"/>
      <c r="Q29" s="134"/>
      <c r="R29" s="134"/>
      <c r="S29" s="134"/>
      <c r="T29" s="136" t="n">
        <v>464588.95</v>
      </c>
      <c r="U29" s="134"/>
      <c r="V29" s="132" t="n">
        <v>2022</v>
      </c>
    </row>
    <row r="30" customFormat="false" ht="12.75" hidden="false" customHeight="true" outlineLevel="0" collapsed="false">
      <c r="A30" s="132" t="n">
        <f aca="false">A29+1</f>
        <v>12</v>
      </c>
      <c r="B30" s="133" t="s">
        <v>90</v>
      </c>
      <c r="C30" s="134" t="n">
        <f aca="false">D30+E30+F30+G30+H30+I30+K30+M30+O30+Q30+R30+S30+T30+U30</f>
        <v>595280.65</v>
      </c>
      <c r="D30" s="134"/>
      <c r="E30" s="134"/>
      <c r="F30" s="134"/>
      <c r="G30" s="134"/>
      <c r="H30" s="134"/>
      <c r="I30" s="134"/>
      <c r="J30" s="140"/>
      <c r="K30" s="140"/>
      <c r="L30" s="156"/>
      <c r="M30" s="134"/>
      <c r="N30" s="140"/>
      <c r="O30" s="140"/>
      <c r="P30" s="134"/>
      <c r="Q30" s="134"/>
      <c r="R30" s="134"/>
      <c r="S30" s="134"/>
      <c r="T30" s="136" t="n">
        <v>595280.65</v>
      </c>
      <c r="U30" s="134"/>
      <c r="V30" s="132" t="n">
        <v>2022</v>
      </c>
    </row>
    <row r="31" customFormat="false" ht="12.75" hidden="false" customHeight="true" outlineLevel="0" collapsed="false">
      <c r="A31" s="132" t="n">
        <f aca="false">A30+1</f>
        <v>13</v>
      </c>
      <c r="B31" s="133" t="s">
        <v>93</v>
      </c>
      <c r="C31" s="134" t="n">
        <f aca="false">D31+E31+F31+G31+H31+I31+K31+M31+O31+Q31+R31+S31+T31+U31</f>
        <v>795892.66</v>
      </c>
      <c r="D31" s="134"/>
      <c r="E31" s="134"/>
      <c r="F31" s="134"/>
      <c r="G31" s="134"/>
      <c r="H31" s="134"/>
      <c r="I31" s="134"/>
      <c r="J31" s="140"/>
      <c r="K31" s="140"/>
      <c r="L31" s="156"/>
      <c r="M31" s="134"/>
      <c r="N31" s="140"/>
      <c r="O31" s="140"/>
      <c r="P31" s="134"/>
      <c r="Q31" s="134"/>
      <c r="R31" s="134"/>
      <c r="S31" s="134"/>
      <c r="T31" s="136" t="n">
        <v>795892.66</v>
      </c>
      <c r="U31" s="134"/>
      <c r="V31" s="132" t="n">
        <v>2022</v>
      </c>
    </row>
    <row r="32" customFormat="false" ht="12.75" hidden="false" customHeight="true" outlineLevel="0" collapsed="false">
      <c r="A32" s="132" t="n">
        <f aca="false">A31+1</f>
        <v>14</v>
      </c>
      <c r="B32" s="133" t="s">
        <v>96</v>
      </c>
      <c r="C32" s="134" t="n">
        <f aca="false">D32+E32+F32+G32+H32+I32+K32+M32+O32+Q32+R32+S32+T32+U32</f>
        <v>372083.11</v>
      </c>
      <c r="D32" s="134"/>
      <c r="E32" s="134"/>
      <c r="F32" s="134"/>
      <c r="G32" s="134"/>
      <c r="H32" s="134"/>
      <c r="I32" s="134"/>
      <c r="J32" s="140"/>
      <c r="K32" s="140"/>
      <c r="L32" s="156"/>
      <c r="M32" s="134"/>
      <c r="N32" s="140"/>
      <c r="O32" s="140"/>
      <c r="P32" s="134"/>
      <c r="Q32" s="134"/>
      <c r="R32" s="134"/>
      <c r="S32" s="134"/>
      <c r="T32" s="136" t="n">
        <v>372083.11</v>
      </c>
      <c r="U32" s="134"/>
      <c r="V32" s="132" t="n">
        <v>2022</v>
      </c>
    </row>
    <row r="33" customFormat="false" ht="12.75" hidden="false" customHeight="true" outlineLevel="0" collapsed="false">
      <c r="A33" s="132" t="n">
        <f aca="false">A32+1</f>
        <v>15</v>
      </c>
      <c r="B33" s="133" t="s">
        <v>100</v>
      </c>
      <c r="C33" s="134" t="n">
        <f aca="false">D33+E33+F33+G33+H33+I33+K33+M33+O33+Q33+R33+S33+T33+U33</f>
        <v>286348.54</v>
      </c>
      <c r="D33" s="134"/>
      <c r="E33" s="134"/>
      <c r="F33" s="134"/>
      <c r="G33" s="134"/>
      <c r="H33" s="134"/>
      <c r="I33" s="134"/>
      <c r="J33" s="140"/>
      <c r="K33" s="140"/>
      <c r="L33" s="156"/>
      <c r="M33" s="134"/>
      <c r="N33" s="140"/>
      <c r="O33" s="140"/>
      <c r="P33" s="134"/>
      <c r="Q33" s="134"/>
      <c r="R33" s="134"/>
      <c r="S33" s="134"/>
      <c r="T33" s="136" t="n">
        <v>286348.54</v>
      </c>
      <c r="U33" s="134"/>
      <c r="V33" s="132" t="n">
        <v>2022</v>
      </c>
    </row>
    <row r="34" customFormat="false" ht="12.75" hidden="false" customHeight="true" outlineLevel="0" collapsed="false">
      <c r="A34" s="132" t="n">
        <f aca="false">A33+1</f>
        <v>16</v>
      </c>
      <c r="B34" s="133" t="s">
        <v>103</v>
      </c>
      <c r="C34" s="134" t="n">
        <f aca="false">D34+E34+F34+G34+H34+I34+K34+M34+O34+Q34+R34+S34+T34+U34</f>
        <v>395539.09</v>
      </c>
      <c r="D34" s="134"/>
      <c r="E34" s="134"/>
      <c r="F34" s="134"/>
      <c r="G34" s="134"/>
      <c r="H34" s="134"/>
      <c r="I34" s="134"/>
      <c r="J34" s="140"/>
      <c r="K34" s="140"/>
      <c r="L34" s="156"/>
      <c r="M34" s="134"/>
      <c r="N34" s="140"/>
      <c r="O34" s="134"/>
      <c r="P34" s="134"/>
      <c r="Q34" s="134"/>
      <c r="R34" s="134"/>
      <c r="S34" s="134"/>
      <c r="T34" s="136" t="n">
        <v>395539.09</v>
      </c>
      <c r="U34" s="134"/>
      <c r="V34" s="132" t="n">
        <v>2022</v>
      </c>
    </row>
    <row r="35" customFormat="false" ht="12.75" hidden="false" customHeight="true" outlineLevel="0" collapsed="false">
      <c r="A35" s="158" t="n">
        <f aca="false">A34+1</f>
        <v>17</v>
      </c>
      <c r="B35" s="159" t="s">
        <v>106</v>
      </c>
      <c r="C35" s="134" t="n">
        <f aca="false">D35+E35+F35+G35+H35+I35+K35+M35+O35+Q35+R35+T35+U35</f>
        <v>1361959.12</v>
      </c>
      <c r="D35" s="134"/>
      <c r="E35" s="134"/>
      <c r="F35" s="134"/>
      <c r="G35" s="134"/>
      <c r="H35" s="134"/>
      <c r="I35" s="134"/>
      <c r="J35" s="140"/>
      <c r="K35" s="140"/>
      <c r="L35" s="156"/>
      <c r="M35" s="134"/>
      <c r="N35" s="140"/>
      <c r="O35" s="134"/>
      <c r="P35" s="134"/>
      <c r="Q35" s="134"/>
      <c r="R35" s="134"/>
      <c r="S35" s="134"/>
      <c r="T35" s="136" t="n">
        <v>1361959.12</v>
      </c>
      <c r="U35" s="134"/>
      <c r="V35" s="132" t="n">
        <v>2022</v>
      </c>
    </row>
    <row r="36" customFormat="false" ht="12.75" hidden="false" customHeight="true" outlineLevel="0" collapsed="false">
      <c r="A36" s="132" t="n">
        <f aca="false">A35+1</f>
        <v>18</v>
      </c>
      <c r="B36" s="133" t="s">
        <v>109</v>
      </c>
      <c r="C36" s="134" t="n">
        <f aca="false">D36+E36+F36+G36+H36+I36+K36+M36+O36+Q36+R36+S36+T36+U36</f>
        <v>355025.55</v>
      </c>
      <c r="D36" s="134"/>
      <c r="E36" s="134"/>
      <c r="F36" s="134"/>
      <c r="G36" s="134"/>
      <c r="H36" s="134"/>
      <c r="I36" s="134"/>
      <c r="J36" s="140"/>
      <c r="K36" s="140"/>
      <c r="L36" s="156"/>
      <c r="M36" s="134"/>
      <c r="N36" s="140"/>
      <c r="O36" s="134"/>
      <c r="P36" s="134"/>
      <c r="Q36" s="134"/>
      <c r="R36" s="134"/>
      <c r="S36" s="134"/>
      <c r="T36" s="136" t="n">
        <v>355025.55</v>
      </c>
      <c r="U36" s="134"/>
      <c r="V36" s="132" t="n">
        <v>2022</v>
      </c>
    </row>
    <row r="37" customFormat="false" ht="12.75" hidden="false" customHeight="true" outlineLevel="0" collapsed="false">
      <c r="A37" s="132" t="n">
        <f aca="false">A36+1</f>
        <v>19</v>
      </c>
      <c r="B37" s="133" t="s">
        <v>111</v>
      </c>
      <c r="C37" s="134" t="n">
        <f aca="false">D37+E37+F37+G37+H37+I37+K37+M37+O37+Q37+R37+S37+T37+U37</f>
        <v>22385467.21</v>
      </c>
      <c r="D37" s="134" t="n">
        <v>1188627</v>
      </c>
      <c r="E37" s="134" t="n">
        <v>2971180.5</v>
      </c>
      <c r="F37" s="134"/>
      <c r="G37" s="134" t="n">
        <v>1973921</v>
      </c>
      <c r="H37" s="134"/>
      <c r="I37" s="134" t="n">
        <v>385921</v>
      </c>
      <c r="J37" s="140"/>
      <c r="K37" s="140"/>
      <c r="L37" s="156"/>
      <c r="M37" s="134" t="n">
        <v>14364673</v>
      </c>
      <c r="N37" s="140"/>
      <c r="O37" s="134" t="n">
        <v>13818.87</v>
      </c>
      <c r="P37" s="134"/>
      <c r="Q37" s="134" t="n">
        <v>326990.99</v>
      </c>
      <c r="R37" s="134" t="n">
        <v>673761.26</v>
      </c>
      <c r="S37" s="134"/>
      <c r="T37" s="136" t="n">
        <v>20280.45</v>
      </c>
      <c r="U37" s="136" t="n">
        <v>466293.14</v>
      </c>
      <c r="V37" s="132" t="n">
        <v>2022</v>
      </c>
    </row>
    <row r="38" customFormat="false" ht="12.75" hidden="false" customHeight="true" outlineLevel="0" collapsed="false">
      <c r="A38" s="132" t="n">
        <f aca="false">A37+1</f>
        <v>20</v>
      </c>
      <c r="B38" s="133" t="s">
        <v>114</v>
      </c>
      <c r="C38" s="134" t="n">
        <f aca="false">D38+E38+F38+G38+H38+I38+K38+M38+O38+Q38+R38+S38+T38+U38</f>
        <v>12025976.14</v>
      </c>
      <c r="D38" s="134"/>
      <c r="E38" s="134" t="n">
        <v>1402390.3</v>
      </c>
      <c r="F38" s="134"/>
      <c r="G38" s="134" t="n">
        <f aca="false">323868.54+99670</f>
        <v>423538.54</v>
      </c>
      <c r="H38" s="134"/>
      <c r="I38" s="134"/>
      <c r="J38" s="140"/>
      <c r="K38" s="140"/>
      <c r="L38" s="156"/>
      <c r="M38" s="134" t="n">
        <v>6545633.36</v>
      </c>
      <c r="N38" s="140"/>
      <c r="O38" s="134"/>
      <c r="P38" s="134"/>
      <c r="Q38" s="134" t="n">
        <v>3544170.84</v>
      </c>
      <c r="R38" s="134"/>
      <c r="S38" s="134"/>
      <c r="T38" s="134"/>
      <c r="U38" s="136" t="n">
        <f aca="false">37164.24+68637.63+4441.23</f>
        <v>110243.1</v>
      </c>
      <c r="V38" s="132" t="n">
        <v>2022</v>
      </c>
    </row>
    <row r="39" customFormat="false" ht="12.75" hidden="false" customHeight="true" outlineLevel="0" collapsed="false">
      <c r="A39" s="132" t="n">
        <f aca="false">A38+1</f>
        <v>21</v>
      </c>
      <c r="B39" s="133" t="s">
        <v>117</v>
      </c>
      <c r="C39" s="134" t="n">
        <f aca="false">D39+E39+F39+G39+H39+I39+K39+M39+O39+Q39+R39+S39+T39+U39</f>
        <v>8594421.05</v>
      </c>
      <c r="D39" s="134" t="n">
        <v>430995.31</v>
      </c>
      <c r="E39" s="134" t="n">
        <v>1271678.58</v>
      </c>
      <c r="F39" s="134"/>
      <c r="G39" s="134" t="n">
        <v>370153.53</v>
      </c>
      <c r="H39" s="134"/>
      <c r="I39" s="134"/>
      <c r="J39" s="140"/>
      <c r="K39" s="140"/>
      <c r="L39" s="156"/>
      <c r="M39" s="134" t="n">
        <v>4657291.33</v>
      </c>
      <c r="N39" s="140"/>
      <c r="O39" s="134"/>
      <c r="P39" s="134"/>
      <c r="Q39" s="134" t="n">
        <v>1717864.97</v>
      </c>
      <c r="R39" s="134"/>
      <c r="S39" s="134"/>
      <c r="T39" s="134"/>
      <c r="U39" s="136" t="n">
        <v>146437.33</v>
      </c>
      <c r="V39" s="132" t="n">
        <v>2022</v>
      </c>
    </row>
    <row r="40" customFormat="false" ht="12.75" hidden="false" customHeight="true" outlineLevel="0" collapsed="false">
      <c r="A40" s="132" t="n">
        <f aca="false">A39+1</f>
        <v>22</v>
      </c>
      <c r="B40" s="133" t="s">
        <v>119</v>
      </c>
      <c r="C40" s="134" t="n">
        <f aca="false">D40+E40+F40+G40+H40+I40+K40+M40+O40+Q40+R40+S40+T40+U40</f>
        <v>33126830.42</v>
      </c>
      <c r="D40" s="134"/>
      <c r="E40" s="134"/>
      <c r="F40" s="134"/>
      <c r="G40" s="134"/>
      <c r="H40" s="134"/>
      <c r="I40" s="134"/>
      <c r="J40" s="140"/>
      <c r="K40" s="140"/>
      <c r="L40" s="156"/>
      <c r="M40" s="134" t="n">
        <v>23321739.93</v>
      </c>
      <c r="N40" s="140"/>
      <c r="O40" s="140"/>
      <c r="P40" s="134"/>
      <c r="Q40" s="134" t="n">
        <v>9114427.61</v>
      </c>
      <c r="R40" s="134"/>
      <c r="S40" s="134"/>
      <c r="T40" s="134"/>
      <c r="U40" s="136" t="n">
        <f aca="false">496589.5+194073.38</f>
        <v>690662.88</v>
      </c>
      <c r="V40" s="132" t="n">
        <v>2022</v>
      </c>
    </row>
    <row r="41" customFormat="false" ht="12.75" hidden="false" customHeight="true" outlineLevel="0" collapsed="false">
      <c r="A41" s="132" t="n">
        <f aca="false">A40+1</f>
        <v>23</v>
      </c>
      <c r="B41" s="133" t="s">
        <v>121</v>
      </c>
      <c r="C41" s="134" t="n">
        <f aca="false">D41+E41+F41+G41+H41+I41+K41+M41+O41+Q41+R41+S41+T41+U41</f>
        <v>25028848.37</v>
      </c>
      <c r="D41" s="134" t="n">
        <v>1570537.23</v>
      </c>
      <c r="E41" s="134" t="n">
        <v>1460656.62</v>
      </c>
      <c r="F41" s="134"/>
      <c r="G41" s="134" t="n">
        <v>385376.62</v>
      </c>
      <c r="H41" s="134"/>
      <c r="I41" s="134" t="n">
        <v>376252.42</v>
      </c>
      <c r="J41" s="140"/>
      <c r="K41" s="140"/>
      <c r="L41" s="156"/>
      <c r="M41" s="134" t="n">
        <v>9468392.28</v>
      </c>
      <c r="N41" s="140"/>
      <c r="O41" s="140"/>
      <c r="P41" s="134"/>
      <c r="Q41" s="134" t="n">
        <v>11529304.79</v>
      </c>
      <c r="R41" s="134"/>
      <c r="S41" s="134"/>
      <c r="T41" s="134"/>
      <c r="U41" s="136" t="n">
        <v>238328.41</v>
      </c>
      <c r="V41" s="132" t="n">
        <v>2022</v>
      </c>
    </row>
    <row r="42" customFormat="false" ht="12.75" hidden="false" customHeight="true" outlineLevel="0" collapsed="false">
      <c r="A42" s="132" t="n">
        <f aca="false">A41+1</f>
        <v>24</v>
      </c>
      <c r="B42" s="133" t="s">
        <v>123</v>
      </c>
      <c r="C42" s="134" t="n">
        <f aca="false">D42+E42+F42+G42+H42+I42+K42+M42+O42+Q42+R42+S42+T42+U42</f>
        <v>9673764.6</v>
      </c>
      <c r="D42" s="134" t="n">
        <v>557346.03</v>
      </c>
      <c r="E42" s="134" t="n">
        <v>1504755.48</v>
      </c>
      <c r="F42" s="134"/>
      <c r="G42" s="134" t="n">
        <v>459093.07</v>
      </c>
      <c r="H42" s="134"/>
      <c r="I42" s="134" t="n">
        <v>334300.62</v>
      </c>
      <c r="J42" s="140"/>
      <c r="K42" s="140"/>
      <c r="L42" s="156"/>
      <c r="M42" s="134" t="n">
        <v>4653592.27</v>
      </c>
      <c r="N42" s="140"/>
      <c r="O42" s="134"/>
      <c r="P42" s="134"/>
      <c r="Q42" s="134" t="n">
        <v>2052141.49</v>
      </c>
      <c r="R42" s="134"/>
      <c r="S42" s="134"/>
      <c r="T42" s="134"/>
      <c r="U42" s="136" t="n">
        <v>112535.64</v>
      </c>
      <c r="V42" s="132" t="n">
        <v>2022</v>
      </c>
    </row>
    <row r="43" customFormat="false" ht="12.75" hidden="false" customHeight="true" outlineLevel="0" collapsed="false">
      <c r="A43" s="132" t="n">
        <f aca="false">A42+1</f>
        <v>25</v>
      </c>
      <c r="B43" s="133" t="s">
        <v>125</v>
      </c>
      <c r="C43" s="134" t="n">
        <f aca="false">D43+E43+F43+G43+H43+I43+K43+M43+O43+Q43+R43+S43+T43+U43</f>
        <v>10453801.82</v>
      </c>
      <c r="D43" s="134"/>
      <c r="E43" s="134" t="n">
        <v>1127291</v>
      </c>
      <c r="F43" s="134"/>
      <c r="G43" s="134" t="n">
        <v>380613.95</v>
      </c>
      <c r="H43" s="134"/>
      <c r="I43" s="134" t="n">
        <v>383414.02</v>
      </c>
      <c r="J43" s="140"/>
      <c r="K43" s="140"/>
      <c r="L43" s="156"/>
      <c r="M43" s="134" t="n">
        <v>6123648</v>
      </c>
      <c r="N43" s="140"/>
      <c r="O43" s="134"/>
      <c r="P43" s="134"/>
      <c r="Q43" s="134" t="n">
        <v>2183360.73</v>
      </c>
      <c r="R43" s="134"/>
      <c r="S43" s="134"/>
      <c r="T43" s="134"/>
      <c r="U43" s="136" t="n">
        <v>255474.12</v>
      </c>
      <c r="V43" s="132" t="n">
        <v>2022</v>
      </c>
    </row>
    <row r="44" customFormat="false" ht="12.75" hidden="false" customHeight="true" outlineLevel="0" collapsed="false">
      <c r="A44" s="132" t="n">
        <f aca="false">A43+1</f>
        <v>26</v>
      </c>
      <c r="B44" s="133" t="s">
        <v>127</v>
      </c>
      <c r="C44" s="134" t="n">
        <f aca="false">D44+E44+F44+G44+H44+I44+K44+M44+O44+Q44+R44+S44+T44+U44</f>
        <v>12851235.14</v>
      </c>
      <c r="D44" s="134" t="n">
        <v>482771.94</v>
      </c>
      <c r="E44" s="134" t="n">
        <v>1561080.75</v>
      </c>
      <c r="F44" s="134"/>
      <c r="G44" s="134" t="n">
        <v>311556.58</v>
      </c>
      <c r="H44" s="134"/>
      <c r="I44" s="134" t="n">
        <v>284686.76</v>
      </c>
      <c r="J44" s="140"/>
      <c r="K44" s="140"/>
      <c r="L44" s="156"/>
      <c r="M44" s="134" t="n">
        <v>6135928.82</v>
      </c>
      <c r="N44" s="140"/>
      <c r="O44" s="134"/>
      <c r="P44" s="134"/>
      <c r="Q44" s="134" t="n">
        <v>3807274.11</v>
      </c>
      <c r="R44" s="134"/>
      <c r="S44" s="134"/>
      <c r="T44" s="134"/>
      <c r="U44" s="136" t="n">
        <v>267936.18</v>
      </c>
      <c r="V44" s="132" t="n">
        <v>2022</v>
      </c>
    </row>
    <row r="45" customFormat="false" ht="12.75" hidden="false" customHeight="true" outlineLevel="0" collapsed="false">
      <c r="A45" s="132" t="n">
        <f aca="false">A44+1</f>
        <v>27</v>
      </c>
      <c r="B45" s="133" t="s">
        <v>129</v>
      </c>
      <c r="C45" s="134" t="n">
        <f aca="false">D45+E45+F45+G45+H45+I45+K45+M45+O45+Q45+R45+S45+T45+U45</f>
        <v>10566843.82</v>
      </c>
      <c r="D45" s="134"/>
      <c r="E45" s="134" t="n">
        <v>1749128.13</v>
      </c>
      <c r="F45" s="134"/>
      <c r="G45" s="134" t="n">
        <v>354672.92</v>
      </c>
      <c r="H45" s="134"/>
      <c r="I45" s="134" t="n">
        <v>394971.59</v>
      </c>
      <c r="J45" s="140"/>
      <c r="K45" s="140"/>
      <c r="L45" s="156"/>
      <c r="M45" s="134" t="n">
        <v>4544241.05</v>
      </c>
      <c r="N45" s="140"/>
      <c r="O45" s="134"/>
      <c r="P45" s="134"/>
      <c r="Q45" s="134" t="n">
        <v>3309939.02</v>
      </c>
      <c r="R45" s="134"/>
      <c r="S45" s="134"/>
      <c r="T45" s="134"/>
      <c r="U45" s="136" t="n">
        <v>213891.11</v>
      </c>
      <c r="V45" s="132" t="n">
        <v>2022</v>
      </c>
    </row>
    <row r="46" customFormat="false" ht="12.75" hidden="false" customHeight="true" outlineLevel="0" collapsed="false">
      <c r="A46" s="132" t="n">
        <f aca="false">A45+1</f>
        <v>28</v>
      </c>
      <c r="B46" s="133" t="s">
        <v>132</v>
      </c>
      <c r="C46" s="134" t="n">
        <f aca="false">D46+E46+F46+G46+H46+I46+K46+M46+O46+Q46+R46+S46+T46+U46</f>
        <v>10013821.31</v>
      </c>
      <c r="D46" s="134" t="n">
        <v>424533.03</v>
      </c>
      <c r="E46" s="134" t="n">
        <v>358347.37</v>
      </c>
      <c r="F46" s="134"/>
      <c r="G46" s="134" t="n">
        <v>253459.87</v>
      </c>
      <c r="H46" s="134"/>
      <c r="I46" s="134" t="n">
        <v>42914.49</v>
      </c>
      <c r="J46" s="140"/>
      <c r="K46" s="140"/>
      <c r="L46" s="156"/>
      <c r="M46" s="134" t="n">
        <v>4909225.16</v>
      </c>
      <c r="N46" s="140"/>
      <c r="O46" s="134" t="n">
        <v>107077.99</v>
      </c>
      <c r="P46" s="134"/>
      <c r="Q46" s="134" t="n">
        <v>3850155.11</v>
      </c>
      <c r="R46" s="134"/>
      <c r="S46" s="134"/>
      <c r="T46" s="134"/>
      <c r="U46" s="136" t="n">
        <v>68108.29</v>
      </c>
      <c r="V46" s="132" t="n">
        <v>2022</v>
      </c>
    </row>
    <row r="47" customFormat="false" ht="12.75" hidden="false" customHeight="true" outlineLevel="0" collapsed="false">
      <c r="A47" s="132" t="n">
        <f aca="false">A46+1</f>
        <v>29</v>
      </c>
      <c r="B47" s="133" t="s">
        <v>135</v>
      </c>
      <c r="C47" s="134" t="n">
        <f aca="false">D47+E47+F47+G47+H47+I47+K47+M47+O47+Q47+R47+S47+T47+U47</f>
        <v>8272484.55</v>
      </c>
      <c r="D47" s="134" t="n">
        <v>502469.73</v>
      </c>
      <c r="E47" s="134"/>
      <c r="F47" s="134"/>
      <c r="G47" s="134"/>
      <c r="H47" s="134"/>
      <c r="I47" s="134"/>
      <c r="J47" s="140"/>
      <c r="K47" s="140"/>
      <c r="L47" s="156"/>
      <c r="M47" s="134" t="n">
        <v>5594941.98</v>
      </c>
      <c r="N47" s="140"/>
      <c r="O47" s="140"/>
      <c r="P47" s="134"/>
      <c r="Q47" s="134" t="n">
        <v>2071440.97</v>
      </c>
      <c r="R47" s="134"/>
      <c r="S47" s="134"/>
      <c r="T47" s="134"/>
      <c r="U47" s="136" t="n">
        <v>103631.87</v>
      </c>
      <c r="V47" s="132" t="n">
        <v>2022</v>
      </c>
    </row>
    <row r="48" customFormat="false" ht="12.75" hidden="false" customHeight="true" outlineLevel="0" collapsed="false">
      <c r="A48" s="132" t="n">
        <f aca="false">A47+1</f>
        <v>30</v>
      </c>
      <c r="B48" s="133" t="s">
        <v>138</v>
      </c>
      <c r="C48" s="134" t="n">
        <f aca="false">D48+E48+F48+G48+H48+I48+K48+M48+O48+Q48+R48+S48+T48+U48</f>
        <v>11781237.56</v>
      </c>
      <c r="D48" s="134" t="n">
        <v>1406336.64</v>
      </c>
      <c r="E48" s="134" t="n">
        <v>959024.37</v>
      </c>
      <c r="F48" s="134"/>
      <c r="G48" s="134" t="n">
        <v>41103.87</v>
      </c>
      <c r="H48" s="134"/>
      <c r="I48" s="134" t="n">
        <v>415116.69</v>
      </c>
      <c r="J48" s="140"/>
      <c r="K48" s="140"/>
      <c r="L48" s="156"/>
      <c r="M48" s="134" t="n">
        <v>5677677.03</v>
      </c>
      <c r="N48" s="140"/>
      <c r="O48" s="136" t="n">
        <v>537345.28</v>
      </c>
      <c r="P48" s="134"/>
      <c r="Q48" s="134" t="n">
        <v>2576876.99</v>
      </c>
      <c r="R48" s="134"/>
      <c r="S48" s="134"/>
      <c r="T48" s="134"/>
      <c r="U48" s="136" t="n">
        <v>167756.69</v>
      </c>
      <c r="V48" s="132" t="n">
        <v>2022</v>
      </c>
    </row>
    <row r="49" customFormat="false" ht="12.75" hidden="false" customHeight="true" outlineLevel="0" collapsed="false">
      <c r="A49" s="132" t="n">
        <f aca="false">A48+1</f>
        <v>31</v>
      </c>
      <c r="B49" s="133" t="s">
        <v>140</v>
      </c>
      <c r="C49" s="134" t="n">
        <f aca="false">D49+E49+F49+G49+H49+I49+K49+M49+O49+Q49+R49+S49+T49+U49</f>
        <v>11312616.95</v>
      </c>
      <c r="D49" s="134" t="n">
        <v>425762.1</v>
      </c>
      <c r="E49" s="134" t="n">
        <v>925144.45</v>
      </c>
      <c r="F49" s="134"/>
      <c r="G49" s="134" t="n">
        <v>518412.94</v>
      </c>
      <c r="H49" s="134"/>
      <c r="I49" s="134" t="n">
        <v>296265.5</v>
      </c>
      <c r="J49" s="140"/>
      <c r="K49" s="140"/>
      <c r="L49" s="156"/>
      <c r="M49" s="134" t="n">
        <v>3541769.92</v>
      </c>
      <c r="N49" s="140"/>
      <c r="O49" s="134"/>
      <c r="P49" s="134"/>
      <c r="Q49" s="134" t="n">
        <v>5421874.6</v>
      </c>
      <c r="R49" s="134"/>
      <c r="S49" s="134"/>
      <c r="T49" s="134"/>
      <c r="U49" s="136" t="n">
        <v>183387.44</v>
      </c>
      <c r="V49" s="132" t="n">
        <v>2022</v>
      </c>
    </row>
    <row r="50" customFormat="false" ht="12.75" hidden="false" customHeight="true" outlineLevel="0" collapsed="false">
      <c r="A50" s="132" t="n">
        <f aca="false">A49+1</f>
        <v>32</v>
      </c>
      <c r="B50" s="133" t="s">
        <v>143</v>
      </c>
      <c r="C50" s="134" t="n">
        <f aca="false">D50+E50+F50+G50+H50+I50+K50+M50+O50+Q50+R50+S50+T50+U50</f>
        <v>10756221.07</v>
      </c>
      <c r="D50" s="134" t="n">
        <v>568870.83</v>
      </c>
      <c r="E50" s="134" t="n">
        <v>333524.06</v>
      </c>
      <c r="F50" s="134"/>
      <c r="G50" s="134"/>
      <c r="H50" s="134"/>
      <c r="I50" s="134"/>
      <c r="J50" s="140"/>
      <c r="K50" s="140"/>
      <c r="L50" s="156"/>
      <c r="M50" s="134" t="n">
        <v>4968598.26</v>
      </c>
      <c r="N50" s="140"/>
      <c r="O50" s="134"/>
      <c r="P50" s="134"/>
      <c r="Q50" s="134" t="n">
        <v>4660970.82</v>
      </c>
      <c r="R50" s="134"/>
      <c r="S50" s="134"/>
      <c r="T50" s="134"/>
      <c r="U50" s="136" t="n">
        <v>224257.1</v>
      </c>
      <c r="V50" s="132" t="n">
        <v>2022</v>
      </c>
    </row>
    <row r="51" customFormat="false" ht="12.75" hidden="false" customHeight="true" outlineLevel="0" collapsed="false">
      <c r="A51" s="132" t="n">
        <f aca="false">A50+1</f>
        <v>33</v>
      </c>
      <c r="B51" s="133" t="s">
        <v>145</v>
      </c>
      <c r="C51" s="134" t="n">
        <f aca="false">D51+E51+F51+G51+H51+I51+K51+M51+O51+Q51+R51+S51+T51+U51</f>
        <v>25973423.57</v>
      </c>
      <c r="D51" s="134"/>
      <c r="E51" s="134"/>
      <c r="F51" s="134"/>
      <c r="G51" s="134"/>
      <c r="H51" s="134"/>
      <c r="I51" s="134"/>
      <c r="J51" s="140"/>
      <c r="K51" s="140"/>
      <c r="L51" s="156"/>
      <c r="M51" s="134" t="n">
        <f aca="false">16339026+5683536+3471523</f>
        <v>25494085</v>
      </c>
      <c r="N51" s="140"/>
      <c r="O51" s="140"/>
      <c r="P51" s="160" t="s">
        <v>958</v>
      </c>
      <c r="Q51" s="134"/>
      <c r="R51" s="134"/>
      <c r="S51" s="134"/>
      <c r="T51" s="136" t="n">
        <v>70000</v>
      </c>
      <c r="U51" s="136" t="n">
        <v>409338.57</v>
      </c>
      <c r="V51" s="132" t="n">
        <v>2022</v>
      </c>
    </row>
    <row r="52" customFormat="false" ht="12.75" hidden="false" customHeight="true" outlineLevel="0" collapsed="false">
      <c r="A52" s="132" t="n">
        <f aca="false">A51+1</f>
        <v>34</v>
      </c>
      <c r="B52" s="133" t="s">
        <v>147</v>
      </c>
      <c r="C52" s="134" t="n">
        <f aca="false">D52+E52+F52+G52+H52+I52+K52+M52+O52+Q52+R52+S52+T52+U52</f>
        <v>205886.02</v>
      </c>
      <c r="D52" s="134"/>
      <c r="E52" s="134"/>
      <c r="F52" s="134"/>
      <c r="G52" s="134"/>
      <c r="H52" s="134"/>
      <c r="I52" s="134"/>
      <c r="J52" s="140"/>
      <c r="K52" s="140"/>
      <c r="L52" s="156"/>
      <c r="M52" s="134"/>
      <c r="N52" s="140"/>
      <c r="O52" s="140"/>
      <c r="P52" s="134"/>
      <c r="Q52" s="134"/>
      <c r="R52" s="134"/>
      <c r="S52" s="134"/>
      <c r="T52" s="136" t="n">
        <v>205886.02</v>
      </c>
      <c r="U52" s="134"/>
      <c r="V52" s="132" t="n">
        <v>2022</v>
      </c>
    </row>
    <row r="53" customFormat="false" ht="12.75" hidden="false" customHeight="true" outlineLevel="0" collapsed="false">
      <c r="A53" s="132" t="n">
        <f aca="false">A52+1</f>
        <v>35</v>
      </c>
      <c r="B53" s="133" t="s">
        <v>150</v>
      </c>
      <c r="C53" s="134" t="n">
        <f aca="false">D53+E53+F53+G53+H53+I53+K53+M53+O53+Q53+R53+S53+T53+U53</f>
        <v>256470.11</v>
      </c>
      <c r="D53" s="134"/>
      <c r="E53" s="134"/>
      <c r="F53" s="134"/>
      <c r="G53" s="134"/>
      <c r="H53" s="134"/>
      <c r="I53" s="134"/>
      <c r="J53" s="140"/>
      <c r="K53" s="140"/>
      <c r="L53" s="156"/>
      <c r="M53" s="134"/>
      <c r="N53" s="140"/>
      <c r="O53" s="134"/>
      <c r="P53" s="134"/>
      <c r="Q53" s="134"/>
      <c r="R53" s="134"/>
      <c r="S53" s="134"/>
      <c r="T53" s="136" t="n">
        <v>256470.11</v>
      </c>
      <c r="U53" s="134"/>
      <c r="V53" s="132" t="n">
        <v>2022</v>
      </c>
    </row>
    <row r="54" customFormat="false" ht="12.75" hidden="false" customHeight="true" outlineLevel="0" collapsed="false">
      <c r="A54" s="132" t="n">
        <f aca="false">A53+1</f>
        <v>36</v>
      </c>
      <c r="B54" s="133" t="s">
        <v>153</v>
      </c>
      <c r="C54" s="134" t="n">
        <f aca="false">D54+E54+F54+G54+H54+I54+K54+M54+O54+Q54+R54+S54+T54+U54</f>
        <v>247709.09</v>
      </c>
      <c r="D54" s="134"/>
      <c r="E54" s="134"/>
      <c r="F54" s="134"/>
      <c r="G54" s="134"/>
      <c r="H54" s="134"/>
      <c r="I54" s="134"/>
      <c r="J54" s="140"/>
      <c r="K54" s="140"/>
      <c r="L54" s="156"/>
      <c r="M54" s="134"/>
      <c r="N54" s="140"/>
      <c r="O54" s="134"/>
      <c r="P54" s="134"/>
      <c r="Q54" s="134"/>
      <c r="R54" s="134"/>
      <c r="S54" s="134"/>
      <c r="T54" s="136" t="n">
        <v>247709.09</v>
      </c>
      <c r="U54" s="134"/>
      <c r="V54" s="132" t="n">
        <v>2022</v>
      </c>
    </row>
    <row r="55" customFormat="false" ht="12.75" hidden="false" customHeight="true" outlineLevel="0" collapsed="false">
      <c r="A55" s="132" t="n">
        <f aca="false">A54+1</f>
        <v>37</v>
      </c>
      <c r="B55" s="133" t="s">
        <v>155</v>
      </c>
      <c r="C55" s="134" t="n">
        <f aca="false">D55+E55+F55+G55+H55+I55+K55+M55+O55+Q55+R55+S55+T55+U55</f>
        <v>88578.16</v>
      </c>
      <c r="D55" s="134"/>
      <c r="E55" s="134"/>
      <c r="F55" s="134"/>
      <c r="G55" s="134"/>
      <c r="H55" s="134"/>
      <c r="I55" s="134"/>
      <c r="J55" s="140"/>
      <c r="K55" s="140"/>
      <c r="L55" s="156"/>
      <c r="M55" s="134"/>
      <c r="N55" s="140"/>
      <c r="O55" s="134"/>
      <c r="P55" s="134"/>
      <c r="Q55" s="134"/>
      <c r="R55" s="134"/>
      <c r="S55" s="134"/>
      <c r="T55" s="136" t="n">
        <v>88578.16</v>
      </c>
      <c r="U55" s="134"/>
      <c r="V55" s="132" t="n">
        <v>2022</v>
      </c>
    </row>
    <row r="56" customFormat="false" ht="12.75" hidden="false" customHeight="true" outlineLevel="0" collapsed="false">
      <c r="A56" s="132" t="n">
        <f aca="false">A55+1</f>
        <v>38</v>
      </c>
      <c r="B56" s="133" t="s">
        <v>157</v>
      </c>
      <c r="C56" s="134" t="n">
        <f aca="false">D56+E56+F56+G56+H56+I56+K56+M56+O56+Q56+R56+S56+T56+U56</f>
        <v>969479.04</v>
      </c>
      <c r="D56" s="134"/>
      <c r="E56" s="134"/>
      <c r="F56" s="134"/>
      <c r="G56" s="134"/>
      <c r="H56" s="134"/>
      <c r="I56" s="134"/>
      <c r="J56" s="140"/>
      <c r="K56" s="140"/>
      <c r="L56" s="156"/>
      <c r="M56" s="134"/>
      <c r="N56" s="140"/>
      <c r="O56" s="140"/>
      <c r="P56" s="134"/>
      <c r="Q56" s="134"/>
      <c r="R56" s="134"/>
      <c r="S56" s="134"/>
      <c r="T56" s="136" t="n">
        <v>969479.04</v>
      </c>
      <c r="U56" s="134"/>
      <c r="V56" s="132" t="n">
        <v>2022</v>
      </c>
    </row>
    <row r="57" customFormat="false" ht="12.75" hidden="false" customHeight="true" outlineLevel="0" collapsed="false">
      <c r="A57" s="132" t="n">
        <f aca="false">A56+1</f>
        <v>39</v>
      </c>
      <c r="B57" s="133" t="s">
        <v>159</v>
      </c>
      <c r="C57" s="134" t="n">
        <f aca="false">D57+E57+F57+G57+H57+I57+K57+M57+O57+Q57+R57+S57+T57+U57</f>
        <v>295453.01</v>
      </c>
      <c r="D57" s="134"/>
      <c r="E57" s="134"/>
      <c r="F57" s="134"/>
      <c r="G57" s="134"/>
      <c r="H57" s="134"/>
      <c r="I57" s="134"/>
      <c r="J57" s="140"/>
      <c r="K57" s="140"/>
      <c r="L57" s="156"/>
      <c r="M57" s="134"/>
      <c r="N57" s="140"/>
      <c r="O57" s="140"/>
      <c r="P57" s="134"/>
      <c r="Q57" s="134"/>
      <c r="R57" s="134"/>
      <c r="S57" s="134"/>
      <c r="T57" s="136" t="n">
        <v>295453.01</v>
      </c>
      <c r="U57" s="134"/>
      <c r="V57" s="132" t="n">
        <v>2022</v>
      </c>
    </row>
    <row r="58" s="162" customFormat="true" ht="12.75" hidden="false" customHeight="true" outlineLevel="0" collapsed="false">
      <c r="A58" s="161" t="s">
        <v>162</v>
      </c>
      <c r="B58" s="161"/>
      <c r="C58" s="150" t="n">
        <f aca="false">SUM(C19:C57)</f>
        <v>275626494.358606</v>
      </c>
      <c r="D58" s="150" t="n">
        <f aca="false">SUM(D19:D56)</f>
        <v>11163027.46</v>
      </c>
      <c r="E58" s="150" t="n">
        <f aca="false">SUM(E19:E56)</f>
        <v>18147485.18</v>
      </c>
      <c r="F58" s="150" t="n">
        <f aca="false">SUM(F19:F56)</f>
        <v>0</v>
      </c>
      <c r="G58" s="150" t="n">
        <f aca="false">SUM(G19:G56)</f>
        <v>6749345.91</v>
      </c>
      <c r="H58" s="150" t="n">
        <f aca="false">SUM(H19:H56)</f>
        <v>0</v>
      </c>
      <c r="I58" s="150" t="n">
        <f aca="false">SUM(I19:I56)</f>
        <v>4561851.3</v>
      </c>
      <c r="J58" s="150" t="n">
        <f aca="false">SUM(J19:J56)</f>
        <v>0</v>
      </c>
      <c r="K58" s="150" t="n">
        <f aca="false">SUM(K19:K56)</f>
        <v>0</v>
      </c>
      <c r="L58" s="150" t="n">
        <f aca="false">SUM(L19:L56)</f>
        <v>0</v>
      </c>
      <c r="M58" s="150" t="n">
        <f aca="false">SUM(M19:M56)</f>
        <v>148586775.95</v>
      </c>
      <c r="N58" s="150" t="n">
        <f aca="false">SUM(N19:N56)</f>
        <v>0</v>
      </c>
      <c r="O58" s="150" t="n">
        <f aca="false">SUM(O19:O56)</f>
        <v>658242.14</v>
      </c>
      <c r="P58" s="150" t="n">
        <f aca="false">SUM(P19:P56)</f>
        <v>0</v>
      </c>
      <c r="Q58" s="150" t="n">
        <f aca="false">SUM(Q19:Q56)</f>
        <v>69996729.51</v>
      </c>
      <c r="R58" s="150" t="n">
        <f aca="false">SUM(R19:R56)</f>
        <v>1741507.59</v>
      </c>
      <c r="S58" s="150" t="n">
        <f aca="false">SUM(S19:S56)</f>
        <v>0</v>
      </c>
      <c r="T58" s="151" t="n">
        <f aca="false">SUM(T19:T56)</f>
        <v>9130460.56860637</v>
      </c>
      <c r="U58" s="150" t="n">
        <f aca="false">SUM(U19:U56)</f>
        <v>4595615.74</v>
      </c>
      <c r="V58" s="150"/>
    </row>
    <row r="59" customFormat="false" ht="12.75" hidden="false" customHeight="true" outlineLevel="0" collapsed="false">
      <c r="A59" s="132" t="n">
        <v>1</v>
      </c>
      <c r="B59" s="133" t="s">
        <v>163</v>
      </c>
      <c r="C59" s="134" t="n">
        <f aca="false">D59+E59+F59+G59+H59+I59+K59+M59+O59+Q59+R59+S59+T59+U59</f>
        <v>551344.654</v>
      </c>
      <c r="D59" s="134"/>
      <c r="E59" s="134"/>
      <c r="F59" s="134"/>
      <c r="G59" s="134"/>
      <c r="H59" s="134"/>
      <c r="I59" s="134"/>
      <c r="J59" s="140"/>
      <c r="K59" s="140"/>
      <c r="L59" s="156"/>
      <c r="M59" s="134"/>
      <c r="N59" s="140"/>
      <c r="O59" s="140"/>
      <c r="P59" s="134"/>
      <c r="Q59" s="134"/>
      <c r="R59" s="134"/>
      <c r="S59" s="134"/>
      <c r="T59" s="136" t="n">
        <v>551344.654</v>
      </c>
      <c r="U59" s="134"/>
      <c r="V59" s="132" t="n">
        <v>2023</v>
      </c>
    </row>
    <row r="60" customFormat="false" ht="12.75" hidden="false" customHeight="true" outlineLevel="0" collapsed="false">
      <c r="A60" s="132" t="n">
        <f aca="false">A59+1</f>
        <v>2</v>
      </c>
      <c r="B60" s="133" t="s">
        <v>165</v>
      </c>
      <c r="C60" s="134" t="n">
        <f aca="false">D60+E60+F60+G60+H60+I60+K60+M60+O60+Q60+R60+S60+T60+U60</f>
        <v>467232.91336</v>
      </c>
      <c r="D60" s="134"/>
      <c r="E60" s="134"/>
      <c r="F60" s="134"/>
      <c r="G60" s="134"/>
      <c r="H60" s="134"/>
      <c r="I60" s="134"/>
      <c r="J60" s="140"/>
      <c r="K60" s="140"/>
      <c r="L60" s="156"/>
      <c r="M60" s="134"/>
      <c r="N60" s="140"/>
      <c r="O60" s="140"/>
      <c r="P60" s="134"/>
      <c r="Q60" s="134"/>
      <c r="R60" s="134"/>
      <c r="S60" s="134"/>
      <c r="T60" s="136" t="n">
        <v>467232.91336</v>
      </c>
      <c r="U60" s="134"/>
      <c r="V60" s="132" t="n">
        <v>2023</v>
      </c>
    </row>
    <row r="61" customFormat="false" ht="12.75" hidden="false" customHeight="true" outlineLevel="0" collapsed="false">
      <c r="A61" s="132" t="n">
        <f aca="false">A60+1</f>
        <v>3</v>
      </c>
      <c r="B61" s="133" t="s">
        <v>168</v>
      </c>
      <c r="C61" s="134" t="n">
        <f aca="false">D61+E61+F61+G61+H61+I61+K61+M61+O61+Q61+R61+S61+T61+U61</f>
        <v>597416.33328</v>
      </c>
      <c r="D61" s="134"/>
      <c r="E61" s="134"/>
      <c r="F61" s="134"/>
      <c r="G61" s="134"/>
      <c r="H61" s="134"/>
      <c r="I61" s="134"/>
      <c r="J61" s="140"/>
      <c r="K61" s="140"/>
      <c r="L61" s="156"/>
      <c r="M61" s="134"/>
      <c r="N61" s="140"/>
      <c r="O61" s="140"/>
      <c r="P61" s="134"/>
      <c r="Q61" s="134"/>
      <c r="R61" s="134"/>
      <c r="S61" s="134"/>
      <c r="T61" s="136" t="n">
        <v>597416.33328</v>
      </c>
      <c r="U61" s="134"/>
      <c r="V61" s="132" t="n">
        <v>2023</v>
      </c>
    </row>
    <row r="62" customFormat="false" ht="12.75" hidden="false" customHeight="true" outlineLevel="0" collapsed="false">
      <c r="A62" s="158" t="n">
        <f aca="false">A61+1</f>
        <v>4</v>
      </c>
      <c r="B62" s="159" t="s">
        <v>170</v>
      </c>
      <c r="C62" s="134" t="n">
        <f aca="false">D62+E62+F62+G62+H62+I62+K62+M62+O62+Q62+R62+T62+U62</f>
        <v>2073140.59</v>
      </c>
      <c r="D62" s="134"/>
      <c r="E62" s="134"/>
      <c r="F62" s="134"/>
      <c r="G62" s="134"/>
      <c r="H62" s="134"/>
      <c r="I62" s="134"/>
      <c r="J62" s="140"/>
      <c r="K62" s="140"/>
      <c r="L62" s="156"/>
      <c r="M62" s="134"/>
      <c r="N62" s="140"/>
      <c r="O62" s="140"/>
      <c r="P62" s="134"/>
      <c r="Q62" s="163" t="n">
        <v>2073140.59</v>
      </c>
      <c r="R62" s="134"/>
      <c r="S62" s="134"/>
      <c r="T62" s="136"/>
      <c r="U62" s="134"/>
      <c r="V62" s="132" t="n">
        <v>2023</v>
      </c>
    </row>
    <row r="63" customFormat="false" ht="12.75" hidden="false" customHeight="true" outlineLevel="0" collapsed="false">
      <c r="A63" s="132" t="n">
        <f aca="false">A62+1</f>
        <v>5</v>
      </c>
      <c r="B63" s="133" t="s">
        <v>172</v>
      </c>
      <c r="C63" s="134" t="n">
        <f aca="false">D63+E63+F63+G63+H63+I63+K63+M63+O63+Q63+R63+S63+T63+U63</f>
        <v>483523.62</v>
      </c>
      <c r="D63" s="134"/>
      <c r="E63" s="134"/>
      <c r="F63" s="134"/>
      <c r="G63" s="134"/>
      <c r="H63" s="134"/>
      <c r="I63" s="134"/>
      <c r="J63" s="140"/>
      <c r="K63" s="140"/>
      <c r="L63" s="156"/>
      <c r="M63" s="134"/>
      <c r="N63" s="140"/>
      <c r="O63" s="140"/>
      <c r="P63" s="134"/>
      <c r="Q63" s="134"/>
      <c r="R63" s="134"/>
      <c r="S63" s="134"/>
      <c r="T63" s="136" t="n">
        <v>483523.62</v>
      </c>
      <c r="U63" s="134"/>
      <c r="V63" s="132" t="n">
        <v>2023</v>
      </c>
    </row>
    <row r="64" customFormat="false" ht="12.75" hidden="false" customHeight="true" outlineLevel="0" collapsed="false">
      <c r="A64" s="132" t="n">
        <f aca="false">A63+1</f>
        <v>6</v>
      </c>
      <c r="B64" s="133" t="s">
        <v>175</v>
      </c>
      <c r="C64" s="134" t="n">
        <f aca="false">D64+E64+F64+G64+H64+I64+K64+M64+O64+Q64+R64+S64+T64+U64</f>
        <v>478679.88</v>
      </c>
      <c r="D64" s="134"/>
      <c r="E64" s="134"/>
      <c r="F64" s="134"/>
      <c r="G64" s="134"/>
      <c r="H64" s="134"/>
      <c r="I64" s="134"/>
      <c r="J64" s="134"/>
      <c r="K64" s="134"/>
      <c r="L64" s="156"/>
      <c r="M64" s="134"/>
      <c r="N64" s="134"/>
      <c r="O64" s="134"/>
      <c r="P64" s="134"/>
      <c r="Q64" s="134"/>
      <c r="R64" s="134"/>
      <c r="S64" s="134"/>
      <c r="T64" s="136" t="n">
        <f aca="false">367243.88+111436</f>
        <v>478679.88</v>
      </c>
      <c r="U64" s="134"/>
      <c r="V64" s="132" t="n">
        <v>2023</v>
      </c>
    </row>
    <row r="65" customFormat="false" ht="12.75" hidden="false" customHeight="true" outlineLevel="0" collapsed="false">
      <c r="A65" s="132" t="n">
        <f aca="false">A64+1</f>
        <v>7</v>
      </c>
      <c r="B65" s="133" t="s">
        <v>178</v>
      </c>
      <c r="C65" s="134" t="n">
        <f aca="false">D65+E65+F65+G65+H65+I65+K65+M65+O65+Q65+R65+S65+T65+U65</f>
        <v>361355.15</v>
      </c>
      <c r="D65" s="134"/>
      <c r="E65" s="134"/>
      <c r="F65" s="134"/>
      <c r="G65" s="134"/>
      <c r="H65" s="134"/>
      <c r="I65" s="134"/>
      <c r="J65" s="134"/>
      <c r="K65" s="134"/>
      <c r="L65" s="156"/>
      <c r="M65" s="134"/>
      <c r="N65" s="134"/>
      <c r="O65" s="134"/>
      <c r="P65" s="134"/>
      <c r="Q65" s="134"/>
      <c r="R65" s="134"/>
      <c r="S65" s="134"/>
      <c r="T65" s="136" t="n">
        <v>361355.15</v>
      </c>
      <c r="U65" s="134"/>
      <c r="V65" s="132" t="n">
        <v>2023</v>
      </c>
    </row>
    <row r="66" customFormat="false" ht="12.75" hidden="false" customHeight="true" outlineLevel="0" collapsed="false">
      <c r="A66" s="132" t="n">
        <f aca="false">A65+1</f>
        <v>8</v>
      </c>
      <c r="B66" s="133" t="s">
        <v>180</v>
      </c>
      <c r="C66" s="134" t="n">
        <f aca="false">D66+E66+F66+G66+H66+I66+K66+M66+O66+Q66+R66+S66+T66+U66</f>
        <v>531801.63</v>
      </c>
      <c r="D66" s="134"/>
      <c r="E66" s="134"/>
      <c r="F66" s="134"/>
      <c r="G66" s="134"/>
      <c r="H66" s="134"/>
      <c r="I66" s="134"/>
      <c r="J66" s="134"/>
      <c r="K66" s="134"/>
      <c r="L66" s="156"/>
      <c r="M66" s="134"/>
      <c r="N66" s="134"/>
      <c r="O66" s="134"/>
      <c r="P66" s="134"/>
      <c r="Q66" s="134"/>
      <c r="R66" s="134"/>
      <c r="S66" s="134"/>
      <c r="T66" s="136" t="n">
        <v>531801.63</v>
      </c>
      <c r="U66" s="134"/>
      <c r="V66" s="132" t="n">
        <v>2023</v>
      </c>
    </row>
    <row r="67" customFormat="false" ht="12.75" hidden="false" customHeight="true" outlineLevel="0" collapsed="false">
      <c r="A67" s="132" t="n">
        <f aca="false">A66+1</f>
        <v>9</v>
      </c>
      <c r="B67" s="133" t="s">
        <v>183</v>
      </c>
      <c r="C67" s="134" t="n">
        <f aca="false">D67+E67+F67+G67+H67+I67+K67+M67+O67+Q67+R67+S67+T67+U67</f>
        <v>616164.7</v>
      </c>
      <c r="D67" s="134"/>
      <c r="E67" s="134"/>
      <c r="F67" s="134"/>
      <c r="G67" s="134"/>
      <c r="H67" s="134"/>
      <c r="I67" s="134"/>
      <c r="J67" s="134"/>
      <c r="K67" s="134"/>
      <c r="L67" s="156"/>
      <c r="M67" s="134"/>
      <c r="N67" s="134"/>
      <c r="O67" s="134"/>
      <c r="P67" s="134"/>
      <c r="Q67" s="134"/>
      <c r="R67" s="134"/>
      <c r="S67" s="134"/>
      <c r="T67" s="136" t="n">
        <v>616164.7</v>
      </c>
      <c r="U67" s="134"/>
      <c r="V67" s="132" t="n">
        <v>2023</v>
      </c>
    </row>
    <row r="68" customFormat="false" ht="12.75" hidden="false" customHeight="true" outlineLevel="0" collapsed="false">
      <c r="A68" s="132" t="n">
        <f aca="false">A67+1</f>
        <v>10</v>
      </c>
      <c r="B68" s="133" t="s">
        <v>185</v>
      </c>
      <c r="C68" s="134" t="n">
        <f aca="false">D68+E68+F68+G68+H68+I68+K68+M68+O68+Q68+R68+S68+T68+U68</f>
        <v>161912.92</v>
      </c>
      <c r="D68" s="134"/>
      <c r="E68" s="134"/>
      <c r="F68" s="134"/>
      <c r="G68" s="134"/>
      <c r="H68" s="134"/>
      <c r="I68" s="134"/>
      <c r="J68" s="134"/>
      <c r="K68" s="134"/>
      <c r="L68" s="156"/>
      <c r="M68" s="134"/>
      <c r="N68" s="134"/>
      <c r="O68" s="134"/>
      <c r="P68" s="134"/>
      <c r="Q68" s="134"/>
      <c r="R68" s="134"/>
      <c r="S68" s="134"/>
      <c r="T68" s="136" t="n">
        <v>161912.92</v>
      </c>
      <c r="U68" s="134"/>
      <c r="V68" s="132" t="n">
        <v>2023</v>
      </c>
    </row>
    <row r="69" customFormat="false" ht="12.75" hidden="false" customHeight="true" outlineLevel="0" collapsed="false">
      <c r="A69" s="132" t="n">
        <f aca="false">A68+1</f>
        <v>11</v>
      </c>
      <c r="B69" s="133" t="s">
        <v>187</v>
      </c>
      <c r="C69" s="134" t="n">
        <f aca="false">D69+E69+F69+G69+H69+I69+K69+M69+O69+Q69+R69+S69+T69+U69</f>
        <v>125100.54</v>
      </c>
      <c r="D69" s="134"/>
      <c r="E69" s="134"/>
      <c r="F69" s="134"/>
      <c r="G69" s="134"/>
      <c r="H69" s="134"/>
      <c r="I69" s="134"/>
      <c r="J69" s="134"/>
      <c r="K69" s="134"/>
      <c r="L69" s="156"/>
      <c r="M69" s="134"/>
      <c r="N69" s="134"/>
      <c r="O69" s="134"/>
      <c r="P69" s="134"/>
      <c r="Q69" s="134"/>
      <c r="R69" s="134"/>
      <c r="S69" s="134"/>
      <c r="T69" s="136" t="n">
        <v>125100.54</v>
      </c>
      <c r="U69" s="134"/>
      <c r="V69" s="132" t="n">
        <v>2023</v>
      </c>
    </row>
    <row r="70" customFormat="false" ht="12.75" hidden="false" customHeight="true" outlineLevel="0" collapsed="false">
      <c r="A70" s="132" t="n">
        <f aca="false">A69+1</f>
        <v>12</v>
      </c>
      <c r="B70" s="133" t="s">
        <v>190</v>
      </c>
      <c r="C70" s="134" t="n">
        <f aca="false">D70+E70+F70+G70+H70+I70+K70+M70+O70+Q70+R70+S70+T70+U70</f>
        <v>358627.11</v>
      </c>
      <c r="D70" s="134"/>
      <c r="E70" s="134"/>
      <c r="F70" s="134"/>
      <c r="G70" s="134"/>
      <c r="H70" s="134"/>
      <c r="I70" s="134"/>
      <c r="J70" s="134"/>
      <c r="K70" s="134"/>
      <c r="L70" s="156"/>
      <c r="M70" s="134"/>
      <c r="N70" s="134"/>
      <c r="O70" s="134"/>
      <c r="P70" s="134"/>
      <c r="Q70" s="134"/>
      <c r="R70" s="134"/>
      <c r="S70" s="134"/>
      <c r="T70" s="136" t="n">
        <v>358627.11</v>
      </c>
      <c r="U70" s="134"/>
      <c r="V70" s="132" t="n">
        <v>2023</v>
      </c>
    </row>
    <row r="71" customFormat="false" ht="12.75" hidden="false" customHeight="true" outlineLevel="0" collapsed="false">
      <c r="A71" s="132" t="n">
        <f aca="false">A70+1</f>
        <v>13</v>
      </c>
      <c r="B71" s="133" t="s">
        <v>192</v>
      </c>
      <c r="C71" s="134" t="n">
        <f aca="false">D71+E71+F71+G71+H71+I71+K71+M71+O71+Q71+R71+S71+T71+U71</f>
        <v>262564.33</v>
      </c>
      <c r="D71" s="133"/>
      <c r="E71" s="134"/>
      <c r="F71" s="134"/>
      <c r="G71" s="134"/>
      <c r="H71" s="134"/>
      <c r="I71" s="134"/>
      <c r="J71" s="134"/>
      <c r="K71" s="134"/>
      <c r="L71" s="156"/>
      <c r="M71" s="134"/>
      <c r="N71" s="134"/>
      <c r="O71" s="134"/>
      <c r="P71" s="134"/>
      <c r="Q71" s="134"/>
      <c r="R71" s="134"/>
      <c r="S71" s="134"/>
      <c r="T71" s="136" t="n">
        <v>262564.33</v>
      </c>
      <c r="U71" s="134"/>
      <c r="V71" s="132" t="n">
        <v>2023</v>
      </c>
    </row>
    <row r="72" customFormat="false" ht="12.75" hidden="false" customHeight="true" outlineLevel="0" collapsed="false">
      <c r="A72" s="132" t="n">
        <f aca="false">A71+1</f>
        <v>14</v>
      </c>
      <c r="B72" s="133" t="s">
        <v>194</v>
      </c>
      <c r="C72" s="134" t="n">
        <f aca="false">D72+E72+F72+G72+H72+I72+K72+M72+O72+Q72+R72+S72+T72+U72</f>
        <v>728557.6158144</v>
      </c>
      <c r="D72" s="133"/>
      <c r="E72" s="134"/>
      <c r="F72" s="134"/>
      <c r="G72" s="134"/>
      <c r="H72" s="134"/>
      <c r="I72" s="134"/>
      <c r="J72" s="134"/>
      <c r="K72" s="134"/>
      <c r="L72" s="156"/>
      <c r="M72" s="134"/>
      <c r="N72" s="134"/>
      <c r="O72" s="134"/>
      <c r="P72" s="134"/>
      <c r="Q72" s="134"/>
      <c r="R72" s="134"/>
      <c r="S72" s="134"/>
      <c r="T72" s="136" t="n">
        <v>728557.6158144</v>
      </c>
      <c r="U72" s="134"/>
      <c r="V72" s="132" t="n">
        <v>2023</v>
      </c>
    </row>
    <row r="73" customFormat="false" ht="12.75" hidden="false" customHeight="true" outlineLevel="0" collapsed="false">
      <c r="A73" s="132" t="n">
        <f aca="false">A72+1</f>
        <v>15</v>
      </c>
      <c r="B73" s="133" t="s">
        <v>196</v>
      </c>
      <c r="C73" s="134" t="n">
        <f aca="false">D73+E73+F73+G73+H73+I73+K73+M73+O73+Q73+R73+S73+T73+U73</f>
        <v>479340.91</v>
      </c>
      <c r="D73" s="134"/>
      <c r="E73" s="134"/>
      <c r="F73" s="134"/>
      <c r="G73" s="134"/>
      <c r="H73" s="134"/>
      <c r="I73" s="134"/>
      <c r="J73" s="134"/>
      <c r="K73" s="134"/>
      <c r="L73" s="156"/>
      <c r="M73" s="134"/>
      <c r="N73" s="134"/>
      <c r="O73" s="134"/>
      <c r="P73" s="134"/>
      <c r="Q73" s="134"/>
      <c r="R73" s="134"/>
      <c r="S73" s="134"/>
      <c r="T73" s="136" t="n">
        <v>479340.91</v>
      </c>
      <c r="U73" s="134"/>
      <c r="V73" s="132" t="n">
        <v>2023</v>
      </c>
    </row>
    <row r="74" customFormat="false" ht="12.75" hidden="false" customHeight="true" outlineLevel="0" collapsed="false">
      <c r="A74" s="132" t="n">
        <f aca="false">A73+1</f>
        <v>16</v>
      </c>
      <c r="B74" s="133" t="s">
        <v>198</v>
      </c>
      <c r="C74" s="134" t="n">
        <f aca="false">D74+E74+F74+G74+H74+I74+K74+M74+O74+Q74+R74+S74+T74+U74</f>
        <v>1043922.86</v>
      </c>
      <c r="D74" s="134"/>
      <c r="E74" s="134"/>
      <c r="F74" s="134"/>
      <c r="G74" s="134"/>
      <c r="H74" s="134"/>
      <c r="I74" s="134"/>
      <c r="J74" s="134"/>
      <c r="K74" s="134"/>
      <c r="L74" s="156"/>
      <c r="M74" s="134"/>
      <c r="N74" s="134"/>
      <c r="O74" s="134"/>
      <c r="P74" s="134"/>
      <c r="Q74" s="134"/>
      <c r="R74" s="134"/>
      <c r="S74" s="134"/>
      <c r="T74" s="136" t="n">
        <v>1043922.86</v>
      </c>
      <c r="U74" s="134"/>
      <c r="V74" s="132" t="n">
        <v>2023</v>
      </c>
    </row>
    <row r="75" customFormat="false" ht="12.75" hidden="false" customHeight="true" outlineLevel="0" collapsed="false">
      <c r="A75" s="132" t="n">
        <f aca="false">A74+1</f>
        <v>17</v>
      </c>
      <c r="B75" s="133" t="s">
        <v>201</v>
      </c>
      <c r="C75" s="134" t="n">
        <f aca="false">D75+E75+F75+G75+H75+I75+K75+M75+O75+Q75+R75+S75+T75+U75</f>
        <v>171422.72</v>
      </c>
      <c r="D75" s="134"/>
      <c r="E75" s="134"/>
      <c r="F75" s="134"/>
      <c r="G75" s="134"/>
      <c r="H75" s="134"/>
      <c r="I75" s="134"/>
      <c r="J75" s="140"/>
      <c r="K75" s="140"/>
      <c r="L75" s="156"/>
      <c r="M75" s="134"/>
      <c r="N75" s="140"/>
      <c r="O75" s="140"/>
      <c r="P75" s="134"/>
      <c r="Q75" s="134"/>
      <c r="R75" s="134"/>
      <c r="S75" s="134"/>
      <c r="T75" s="136" t="n">
        <v>171422.72</v>
      </c>
      <c r="U75" s="134"/>
      <c r="V75" s="132" t="n">
        <v>2023</v>
      </c>
    </row>
    <row r="76" customFormat="false" ht="12.75" hidden="false" customHeight="true" outlineLevel="0" collapsed="false">
      <c r="A76" s="132" t="n">
        <f aca="false">A75+1</f>
        <v>18</v>
      </c>
      <c r="B76" s="133" t="s">
        <v>959</v>
      </c>
      <c r="C76" s="134" t="n">
        <f aca="false">D76+E76+F76+G76+H76+I76+K76+M76+O76+Q76+R76+S76+T76+U76</f>
        <v>339488.61</v>
      </c>
      <c r="D76" s="134"/>
      <c r="E76" s="134"/>
      <c r="F76" s="134"/>
      <c r="G76" s="134"/>
      <c r="H76" s="134"/>
      <c r="I76" s="134"/>
      <c r="J76" s="140"/>
      <c r="K76" s="140"/>
      <c r="L76" s="156"/>
      <c r="M76" s="134"/>
      <c r="N76" s="140"/>
      <c r="O76" s="134"/>
      <c r="P76" s="134"/>
      <c r="Q76" s="134"/>
      <c r="R76" s="134"/>
      <c r="S76" s="134"/>
      <c r="T76" s="136" t="n">
        <v>339488.61</v>
      </c>
      <c r="U76" s="134"/>
      <c r="V76" s="132" t="n">
        <v>2023</v>
      </c>
    </row>
    <row r="77" customFormat="false" ht="12.75" hidden="false" customHeight="true" outlineLevel="0" collapsed="false">
      <c r="A77" s="132" t="n">
        <f aca="false">A76+1</f>
        <v>19</v>
      </c>
      <c r="B77" s="133" t="s">
        <v>960</v>
      </c>
      <c r="C77" s="134" t="n">
        <f aca="false">D77+E77+F77+G77+H77+I77+K77+M77+O77+Q77+R77+S77+T77+U77</f>
        <v>433630.45488</v>
      </c>
      <c r="D77" s="134"/>
      <c r="E77" s="134"/>
      <c r="F77" s="134"/>
      <c r="G77" s="134"/>
      <c r="H77" s="134"/>
      <c r="I77" s="134"/>
      <c r="J77" s="140"/>
      <c r="K77" s="140"/>
      <c r="L77" s="156"/>
      <c r="M77" s="134"/>
      <c r="N77" s="140"/>
      <c r="O77" s="134"/>
      <c r="P77" s="134"/>
      <c r="Q77" s="134"/>
      <c r="R77" s="134"/>
      <c r="S77" s="134"/>
      <c r="T77" s="136" t="n">
        <v>433630.45488</v>
      </c>
      <c r="U77" s="134"/>
      <c r="V77" s="132" t="n">
        <v>2023</v>
      </c>
    </row>
    <row r="78" customFormat="false" ht="12.75" hidden="false" customHeight="true" outlineLevel="0" collapsed="false">
      <c r="A78" s="132" t="n">
        <f aca="false">A77+1</f>
        <v>20</v>
      </c>
      <c r="B78" s="133" t="s">
        <v>208</v>
      </c>
      <c r="C78" s="134" t="n">
        <f aca="false">D78+E78+F78+G78+H78+I78+K78+M78+O78+Q78+R78+S78+T78+U78</f>
        <v>850121.306832</v>
      </c>
      <c r="D78" s="134"/>
      <c r="E78" s="134"/>
      <c r="F78" s="134"/>
      <c r="G78" s="134"/>
      <c r="H78" s="134"/>
      <c r="I78" s="134"/>
      <c r="J78" s="140"/>
      <c r="K78" s="140"/>
      <c r="L78" s="156"/>
      <c r="M78" s="134"/>
      <c r="N78" s="140"/>
      <c r="O78" s="140"/>
      <c r="P78" s="134"/>
      <c r="Q78" s="134"/>
      <c r="R78" s="134"/>
      <c r="S78" s="134"/>
      <c r="T78" s="136" t="n">
        <v>850121.306832</v>
      </c>
      <c r="U78" s="134"/>
      <c r="V78" s="132" t="n">
        <v>2023</v>
      </c>
    </row>
    <row r="79" customFormat="false" ht="12.75" hidden="false" customHeight="true" outlineLevel="0" collapsed="false">
      <c r="A79" s="132" t="n">
        <f aca="false">A78+1</f>
        <v>21</v>
      </c>
      <c r="B79" s="133" t="s">
        <v>210</v>
      </c>
      <c r="C79" s="134" t="n">
        <f aca="false">D79+E79+F79+G79+H79+I79+K79+M79+O79+Q79+R79+S79+T79+U79</f>
        <v>1159708.09</v>
      </c>
      <c r="D79" s="134"/>
      <c r="E79" s="134"/>
      <c r="F79" s="134"/>
      <c r="G79" s="134"/>
      <c r="H79" s="134"/>
      <c r="I79" s="134"/>
      <c r="J79" s="140"/>
      <c r="K79" s="140"/>
      <c r="L79" s="156"/>
      <c r="M79" s="134"/>
      <c r="N79" s="140"/>
      <c r="O79" s="134"/>
      <c r="P79" s="134"/>
      <c r="Q79" s="134"/>
      <c r="R79" s="134"/>
      <c r="S79" s="134"/>
      <c r="T79" s="136" t="n">
        <v>1159708.09</v>
      </c>
      <c r="U79" s="134"/>
      <c r="V79" s="132" t="n">
        <v>2023</v>
      </c>
    </row>
    <row r="80" customFormat="false" ht="12.75" hidden="false" customHeight="true" outlineLevel="0" collapsed="false">
      <c r="A80" s="132" t="n">
        <f aca="false">A79+1</f>
        <v>22</v>
      </c>
      <c r="B80" s="133" t="s">
        <v>213</v>
      </c>
      <c r="C80" s="134" t="n">
        <f aca="false">D80+E80+F80+G80+H80+I80+K80+M80+O80+Q80+R80+S80+T80+U80</f>
        <v>1196871.46</v>
      </c>
      <c r="D80" s="134"/>
      <c r="E80" s="134"/>
      <c r="F80" s="134"/>
      <c r="G80" s="134"/>
      <c r="H80" s="134"/>
      <c r="I80" s="134"/>
      <c r="J80" s="140"/>
      <c r="K80" s="140"/>
      <c r="L80" s="156"/>
      <c r="M80" s="134"/>
      <c r="N80" s="140"/>
      <c r="O80" s="134"/>
      <c r="P80" s="134"/>
      <c r="Q80" s="134"/>
      <c r="R80" s="134"/>
      <c r="S80" s="134"/>
      <c r="T80" s="136" t="n">
        <v>1196871.46</v>
      </c>
      <c r="U80" s="134"/>
      <c r="V80" s="132" t="n">
        <v>2023</v>
      </c>
    </row>
    <row r="81" customFormat="false" ht="12.75" hidden="false" customHeight="true" outlineLevel="0" collapsed="false">
      <c r="A81" s="158" t="n">
        <f aca="false">A80+1</f>
        <v>23</v>
      </c>
      <c r="B81" s="159" t="s">
        <v>215</v>
      </c>
      <c r="C81" s="134" t="n">
        <f aca="false">D81+E81+F81+G81+H81+I81+K81+M81+O81+Q81+R81+T81+U81</f>
        <v>953213.61</v>
      </c>
      <c r="D81" s="134"/>
      <c r="E81" s="134"/>
      <c r="F81" s="134"/>
      <c r="G81" s="134"/>
      <c r="H81" s="134"/>
      <c r="I81" s="134"/>
      <c r="J81" s="140"/>
      <c r="K81" s="140"/>
      <c r="L81" s="156"/>
      <c r="M81" s="134"/>
      <c r="N81" s="140"/>
      <c r="O81" s="134"/>
      <c r="P81" s="134"/>
      <c r="Q81" s="134"/>
      <c r="R81" s="134"/>
      <c r="S81" s="134"/>
      <c r="T81" s="136" t="n">
        <v>953213.61</v>
      </c>
      <c r="U81" s="134"/>
      <c r="V81" s="132" t="n">
        <v>2023</v>
      </c>
    </row>
    <row r="82" customFormat="false" ht="12.75" hidden="false" customHeight="true" outlineLevel="0" collapsed="false">
      <c r="A82" s="158" t="n">
        <f aca="false">A81+1</f>
        <v>24</v>
      </c>
      <c r="B82" s="159" t="s">
        <v>217</v>
      </c>
      <c r="C82" s="134" t="n">
        <f aca="false">D82+E82+F82+G82+H82+I82+K82+M82+O82+Q82+R82+T82+U82</f>
        <v>1640470</v>
      </c>
      <c r="D82" s="164" t="n">
        <v>1219819</v>
      </c>
      <c r="E82" s="134"/>
      <c r="F82" s="165" t="n">
        <v>114989</v>
      </c>
      <c r="G82" s="134"/>
      <c r="H82" s="134"/>
      <c r="I82" s="134"/>
      <c r="J82" s="140"/>
      <c r="K82" s="140"/>
      <c r="L82" s="156"/>
      <c r="M82" s="134"/>
      <c r="N82" s="140"/>
      <c r="O82" s="134"/>
      <c r="P82" s="134"/>
      <c r="Q82" s="165" t="n">
        <v>305662</v>
      </c>
      <c r="R82" s="134"/>
      <c r="S82" s="134"/>
      <c r="T82" s="136"/>
      <c r="U82" s="134"/>
      <c r="V82" s="132" t="n">
        <v>2023</v>
      </c>
    </row>
    <row r="83" customFormat="false" ht="12.75" hidden="false" customHeight="true" outlineLevel="0" collapsed="false">
      <c r="A83" s="158" t="n">
        <f aca="false">A82+1</f>
        <v>25</v>
      </c>
      <c r="B83" s="159" t="s">
        <v>219</v>
      </c>
      <c r="C83" s="134" t="n">
        <f aca="false">D83+E83+F83+G83+H83+I83+K83+M83+O83+Q83+R83+T83+U83</f>
        <v>1892737</v>
      </c>
      <c r="D83" s="166" t="n">
        <v>841854</v>
      </c>
      <c r="E83" s="165" t="n">
        <v>1050883</v>
      </c>
      <c r="F83" s="134"/>
      <c r="G83" s="134"/>
      <c r="H83" s="134"/>
      <c r="I83" s="134"/>
      <c r="J83" s="140"/>
      <c r="K83" s="140"/>
      <c r="L83" s="156"/>
      <c r="M83" s="134"/>
      <c r="N83" s="140"/>
      <c r="O83" s="134"/>
      <c r="P83" s="134"/>
      <c r="Q83" s="134"/>
      <c r="R83" s="134"/>
      <c r="S83" s="134"/>
      <c r="T83" s="136"/>
      <c r="U83" s="134"/>
      <c r="V83" s="132" t="n">
        <v>2023</v>
      </c>
    </row>
    <row r="84" customFormat="false" ht="12.75" hidden="false" customHeight="true" outlineLevel="0" collapsed="false">
      <c r="A84" s="158" t="n">
        <f aca="false">A83+1</f>
        <v>26</v>
      </c>
      <c r="B84" s="159" t="s">
        <v>221</v>
      </c>
      <c r="C84" s="134" t="n">
        <f aca="false">D84+E84+F84+G84+H84+I84+K84+M84+O84+Q84+R84+T84+U84</f>
        <v>205896</v>
      </c>
      <c r="D84" s="134"/>
      <c r="E84" s="134"/>
      <c r="F84" s="134"/>
      <c r="G84" s="134" t="n">
        <v>165263</v>
      </c>
      <c r="H84" s="134"/>
      <c r="I84" s="134"/>
      <c r="J84" s="140"/>
      <c r="K84" s="140"/>
      <c r="L84" s="156"/>
      <c r="M84" s="134"/>
      <c r="N84" s="140"/>
      <c r="O84" s="134"/>
      <c r="P84" s="134"/>
      <c r="Q84" s="165" t="n">
        <v>40633</v>
      </c>
      <c r="R84" s="134"/>
      <c r="S84" s="134"/>
      <c r="T84" s="136"/>
      <c r="U84" s="134"/>
      <c r="V84" s="132" t="n">
        <v>2023</v>
      </c>
    </row>
    <row r="85" customFormat="false" ht="12.75" hidden="false" customHeight="true" outlineLevel="0" collapsed="false">
      <c r="A85" s="132" t="n">
        <f aca="false">A84+1</f>
        <v>27</v>
      </c>
      <c r="B85" s="133" t="s">
        <v>223</v>
      </c>
      <c r="C85" s="134" t="n">
        <f aca="false">D85+E85+F85+G85+H85+I85+K85+M85+O85+Q85+R85+S85+T85+U85</f>
        <v>1055559.14</v>
      </c>
      <c r="D85" s="134"/>
      <c r="E85" s="134"/>
      <c r="F85" s="134"/>
      <c r="G85" s="134"/>
      <c r="H85" s="134"/>
      <c r="I85" s="134"/>
      <c r="J85" s="135"/>
      <c r="K85" s="135"/>
      <c r="L85" s="135"/>
      <c r="M85" s="134"/>
      <c r="N85" s="135"/>
      <c r="O85" s="134"/>
      <c r="P85" s="135"/>
      <c r="Q85" s="134"/>
      <c r="R85" s="134"/>
      <c r="S85" s="134"/>
      <c r="T85" s="136" t="n">
        <v>1055559.14</v>
      </c>
      <c r="U85" s="134"/>
      <c r="V85" s="132" t="n">
        <v>2023</v>
      </c>
    </row>
    <row r="86" customFormat="false" ht="12.75" hidden="false" customHeight="true" outlineLevel="0" collapsed="false">
      <c r="A86" s="132" t="n">
        <f aca="false">A85+1</f>
        <v>28</v>
      </c>
      <c r="B86" s="133" t="s">
        <v>225</v>
      </c>
      <c r="C86" s="134" t="n">
        <f aca="false">D86+E86+F86+G86+H86+I86+K86+M86+O86+Q86+R86+S86+T86+U86</f>
        <v>599809.21</v>
      </c>
      <c r="D86" s="134"/>
      <c r="E86" s="134"/>
      <c r="F86" s="134"/>
      <c r="G86" s="134"/>
      <c r="H86" s="134"/>
      <c r="I86" s="134"/>
      <c r="J86" s="135"/>
      <c r="K86" s="135"/>
      <c r="L86" s="135"/>
      <c r="M86" s="134"/>
      <c r="N86" s="135"/>
      <c r="O86" s="134"/>
      <c r="P86" s="135"/>
      <c r="Q86" s="134"/>
      <c r="R86" s="134"/>
      <c r="S86" s="134"/>
      <c r="T86" s="136" t="n">
        <v>599809.21</v>
      </c>
      <c r="U86" s="134"/>
      <c r="V86" s="132" t="n">
        <v>2023</v>
      </c>
    </row>
    <row r="87" customFormat="false" ht="12.75" hidden="false" customHeight="true" outlineLevel="0" collapsed="false">
      <c r="A87" s="132" t="n">
        <f aca="false">A86+1</f>
        <v>29</v>
      </c>
      <c r="B87" s="167" t="s">
        <v>961</v>
      </c>
      <c r="C87" s="134" t="n">
        <f aca="false">D87+E87+F87+G87+H87+I87+K87+M87+O87+Q87+R87+S87+T87+U87</f>
        <v>11821774.47</v>
      </c>
      <c r="D87" s="134" t="n">
        <v>442254.98</v>
      </c>
      <c r="E87" s="134"/>
      <c r="F87" s="134"/>
      <c r="G87" s="134" t="n">
        <v>284258.06</v>
      </c>
      <c r="H87" s="134"/>
      <c r="I87" s="134" t="n">
        <v>307221.62</v>
      </c>
      <c r="J87" s="140"/>
      <c r="K87" s="140"/>
      <c r="L87" s="156"/>
      <c r="M87" s="134" t="n">
        <v>6231798.17</v>
      </c>
      <c r="N87" s="140"/>
      <c r="O87" s="134"/>
      <c r="P87" s="134"/>
      <c r="Q87" s="134" t="n">
        <v>4308556.14</v>
      </c>
      <c r="R87" s="134"/>
      <c r="S87" s="134"/>
      <c r="T87" s="134"/>
      <c r="U87" s="136" t="n">
        <f aca="false">133360.48+114325.02</f>
        <v>247685.5</v>
      </c>
      <c r="V87" s="132" t="n">
        <v>2023</v>
      </c>
    </row>
    <row r="88" customFormat="false" ht="12.75" hidden="false" customHeight="true" outlineLevel="0" collapsed="false">
      <c r="A88" s="132" t="n">
        <f aca="false">A87+1</f>
        <v>30</v>
      </c>
      <c r="B88" s="133" t="s">
        <v>230</v>
      </c>
      <c r="C88" s="134" t="n">
        <f aca="false">D88+E88+F88+G88+H88+I88+K88+M88+O88+Q88+R88+S88+T88+U88</f>
        <v>14780208.74</v>
      </c>
      <c r="D88" s="134"/>
      <c r="E88" s="134" t="n">
        <v>1713165</v>
      </c>
      <c r="F88" s="134"/>
      <c r="G88" s="134" t="n">
        <v>458683</v>
      </c>
      <c r="H88" s="134"/>
      <c r="I88" s="134" t="n">
        <v>404795</v>
      </c>
      <c r="J88" s="140"/>
      <c r="K88" s="140"/>
      <c r="L88" s="156"/>
      <c r="M88" s="134" t="n">
        <v>8032768.35</v>
      </c>
      <c r="N88" s="140"/>
      <c r="O88" s="134" t="n">
        <v>1033538.41</v>
      </c>
      <c r="P88" s="134"/>
      <c r="Q88" s="134" t="n">
        <v>2952171.1</v>
      </c>
      <c r="R88" s="134"/>
      <c r="S88" s="134"/>
      <c r="T88" s="134"/>
      <c r="U88" s="136" t="n">
        <v>185087.88</v>
      </c>
      <c r="V88" s="132" t="n">
        <v>2023</v>
      </c>
    </row>
    <row r="89" customFormat="false" ht="12.75" hidden="false" customHeight="true" outlineLevel="0" collapsed="false">
      <c r="A89" s="132" t="n">
        <f aca="false">A88+1</f>
        <v>31</v>
      </c>
      <c r="B89" s="133" t="s">
        <v>159</v>
      </c>
      <c r="C89" s="134" t="n">
        <f aca="false">D89+E89+F89+G89+H89+I89+K89+M89+O89+Q89+R89+S89+T89+U89</f>
        <v>14387680.17</v>
      </c>
      <c r="D89" s="134"/>
      <c r="E89" s="134"/>
      <c r="F89" s="134"/>
      <c r="G89" s="134"/>
      <c r="H89" s="134"/>
      <c r="I89" s="134"/>
      <c r="J89" s="140"/>
      <c r="K89" s="140"/>
      <c r="L89" s="156"/>
      <c r="M89" s="134" t="n">
        <v>14093616.87</v>
      </c>
      <c r="N89" s="140"/>
      <c r="O89" s="140"/>
      <c r="P89" s="134"/>
      <c r="Q89" s="134"/>
      <c r="R89" s="134"/>
      <c r="S89" s="134"/>
      <c r="T89" s="134"/>
      <c r="U89" s="136" t="n">
        <v>294063.3</v>
      </c>
      <c r="V89" s="132" t="n">
        <v>2023</v>
      </c>
    </row>
    <row r="90" customFormat="false" ht="12.75" hidden="false" customHeight="true" outlineLevel="0" collapsed="false">
      <c r="A90" s="132" t="n">
        <f aca="false">A89+1</f>
        <v>32</v>
      </c>
      <c r="B90" s="133" t="s">
        <v>147</v>
      </c>
      <c r="C90" s="134" t="n">
        <f aca="false">D90+E90+F90+G90+H90+I90+K90+M90+O90+Q90+R90+S90+T90+U90</f>
        <v>12824686.74</v>
      </c>
      <c r="D90" s="134"/>
      <c r="E90" s="134"/>
      <c r="F90" s="134"/>
      <c r="G90" s="134"/>
      <c r="H90" s="134"/>
      <c r="I90" s="134"/>
      <c r="J90" s="140"/>
      <c r="K90" s="140"/>
      <c r="L90" s="156"/>
      <c r="M90" s="134" t="n">
        <v>12555988.58</v>
      </c>
      <c r="N90" s="140"/>
      <c r="O90" s="140"/>
      <c r="P90" s="134"/>
      <c r="Q90" s="134"/>
      <c r="R90" s="134"/>
      <c r="S90" s="134"/>
      <c r="T90" s="134"/>
      <c r="U90" s="136" t="n">
        <v>268698.16</v>
      </c>
      <c r="V90" s="132" t="n">
        <v>2023</v>
      </c>
    </row>
    <row r="91" customFormat="false" ht="12.75" hidden="false" customHeight="true" outlineLevel="0" collapsed="false">
      <c r="A91" s="132" t="n">
        <f aca="false">A90+1</f>
        <v>33</v>
      </c>
      <c r="B91" s="133" t="s">
        <v>232</v>
      </c>
      <c r="C91" s="134" t="n">
        <f aca="false">D91+E91+F91+G91+H91+I91+K91+M91+O91+Q91+R91+S91+T91+U91</f>
        <v>13715299.98</v>
      </c>
      <c r="D91" s="134"/>
      <c r="E91" s="134"/>
      <c r="F91" s="134"/>
      <c r="G91" s="134"/>
      <c r="H91" s="134"/>
      <c r="I91" s="134"/>
      <c r="J91" s="140"/>
      <c r="K91" s="140"/>
      <c r="L91" s="156"/>
      <c r="M91" s="134" t="n">
        <v>13443433.42</v>
      </c>
      <c r="N91" s="140"/>
      <c r="O91" s="140"/>
      <c r="P91" s="134"/>
      <c r="Q91" s="134"/>
      <c r="R91" s="134"/>
      <c r="S91" s="134"/>
      <c r="T91" s="134"/>
      <c r="U91" s="134" t="n">
        <v>271866.56</v>
      </c>
      <c r="V91" s="132" t="n">
        <v>2023</v>
      </c>
    </row>
    <row r="92" customFormat="false" ht="12.75" hidden="false" customHeight="true" outlineLevel="0" collapsed="false">
      <c r="A92" s="132" t="n">
        <f aca="false">A91+1</f>
        <v>34</v>
      </c>
      <c r="B92" s="133" t="s">
        <v>234</v>
      </c>
      <c r="C92" s="134" t="n">
        <f aca="false">D92+E92+F92+G92+H92+I92+K92+M92+O92+Q92+R92+S92+T92+U92</f>
        <v>13459449.33</v>
      </c>
      <c r="D92" s="134"/>
      <c r="E92" s="134"/>
      <c r="F92" s="134"/>
      <c r="G92" s="134"/>
      <c r="H92" s="134"/>
      <c r="I92" s="134"/>
      <c r="J92" s="140"/>
      <c r="K92" s="140"/>
      <c r="L92" s="156"/>
      <c r="M92" s="134" t="n">
        <v>13194632.35</v>
      </c>
      <c r="N92" s="140"/>
      <c r="O92" s="140"/>
      <c r="P92" s="134"/>
      <c r="Q92" s="134"/>
      <c r="R92" s="134"/>
      <c r="S92" s="134"/>
      <c r="T92" s="134"/>
      <c r="U92" s="136" t="n">
        <v>264816.98</v>
      </c>
      <c r="V92" s="132" t="n">
        <v>2023</v>
      </c>
    </row>
    <row r="93" customFormat="false" ht="12.75" hidden="false" customHeight="true" outlineLevel="0" collapsed="false">
      <c r="A93" s="132" t="n">
        <f aca="false">A92+1</f>
        <v>35</v>
      </c>
      <c r="B93" s="133" t="s">
        <v>157</v>
      </c>
      <c r="C93" s="134" t="n">
        <f aca="false">D93+E93+F93+G93+H93+I93+K93+M93+O93+Q93+R93+S93+T93+U93</f>
        <v>9319015.22</v>
      </c>
      <c r="D93" s="134"/>
      <c r="E93" s="134"/>
      <c r="F93" s="134"/>
      <c r="G93" s="134" t="n">
        <v>577279.44</v>
      </c>
      <c r="H93" s="134"/>
      <c r="I93" s="134" t="n">
        <v>717316.75</v>
      </c>
      <c r="J93" s="140"/>
      <c r="K93" s="140"/>
      <c r="L93" s="156"/>
      <c r="M93" s="134" t="n">
        <v>7855814.24</v>
      </c>
      <c r="N93" s="140"/>
      <c r="O93" s="140"/>
      <c r="P93" s="134"/>
      <c r="Q93" s="134"/>
      <c r="R93" s="134"/>
      <c r="S93" s="134"/>
      <c r="T93" s="134"/>
      <c r="U93" s="136" t="n">
        <v>168604.79</v>
      </c>
      <c r="V93" s="132" t="n">
        <v>2023</v>
      </c>
    </row>
    <row r="94" customFormat="false" ht="12.75" hidden="false" customHeight="true" outlineLevel="0" collapsed="false">
      <c r="A94" s="132" t="n">
        <f aca="false">A93+1</f>
        <v>36</v>
      </c>
      <c r="B94" s="133" t="s">
        <v>70</v>
      </c>
      <c r="C94" s="134" t="n">
        <f aca="false">D94+E94+F94+G94+H94+I94+K94+M94+O94+Q94+R94+S94+T94+U94</f>
        <v>28670855.52</v>
      </c>
      <c r="D94" s="134" t="n">
        <v>1827888.43</v>
      </c>
      <c r="E94" s="134" t="n">
        <v>6413135.14</v>
      </c>
      <c r="F94" s="134"/>
      <c r="G94" s="134" t="n">
        <v>1257669.98</v>
      </c>
      <c r="H94" s="134"/>
      <c r="I94" s="134" t="n">
        <v>490714.32</v>
      </c>
      <c r="J94" s="140"/>
      <c r="K94" s="140"/>
      <c r="L94" s="156"/>
      <c r="M94" s="134" t="n">
        <v>8666790.03</v>
      </c>
      <c r="N94" s="140"/>
      <c r="O94" s="140"/>
      <c r="P94" s="134"/>
      <c r="Q94" s="134" t="n">
        <v>9546461.27</v>
      </c>
      <c r="R94" s="134"/>
      <c r="S94" s="134"/>
      <c r="T94" s="136" t="n">
        <v>169445.6</v>
      </c>
      <c r="U94" s="136" t="n">
        <v>298750.75</v>
      </c>
      <c r="V94" s="132" t="n">
        <v>2023</v>
      </c>
    </row>
    <row r="95" customFormat="false" ht="12.75" hidden="false" customHeight="true" outlineLevel="0" collapsed="false">
      <c r="A95" s="132" t="n">
        <f aca="false">A94+1</f>
        <v>37</v>
      </c>
      <c r="B95" s="133" t="s">
        <v>90</v>
      </c>
      <c r="C95" s="134" t="n">
        <f aca="false">D95+E95+F95+G95+H95+I95+K95+M95+O95+Q95+R95+S95+T95+U95</f>
        <v>12755909.37</v>
      </c>
      <c r="D95" s="134" t="n">
        <v>991546.53</v>
      </c>
      <c r="E95" s="134"/>
      <c r="F95" s="134"/>
      <c r="G95" s="134"/>
      <c r="H95" s="134"/>
      <c r="I95" s="134"/>
      <c r="J95" s="140"/>
      <c r="K95" s="140"/>
      <c r="L95" s="156"/>
      <c r="M95" s="134" t="n">
        <v>11497105.68</v>
      </c>
      <c r="N95" s="140"/>
      <c r="O95" s="140"/>
      <c r="P95" s="134"/>
      <c r="Q95" s="134"/>
      <c r="R95" s="134"/>
      <c r="S95" s="134"/>
      <c r="T95" s="134"/>
      <c r="U95" s="136" t="n">
        <v>267257.16</v>
      </c>
      <c r="V95" s="132" t="n">
        <v>2023</v>
      </c>
    </row>
    <row r="96" customFormat="false" ht="12.75" hidden="false" customHeight="true" outlineLevel="0" collapsed="false">
      <c r="A96" s="132" t="n">
        <f aca="false">A95+1</f>
        <v>38</v>
      </c>
      <c r="B96" s="133" t="s">
        <v>236</v>
      </c>
      <c r="C96" s="134" t="n">
        <f aca="false">D96+E96+F96+G96+H96+I96+K96+M96+O96+Q96+R96+S96+T96+U96</f>
        <v>11286431.8944432</v>
      </c>
      <c r="D96" s="134"/>
      <c r="E96" s="134"/>
      <c r="F96" s="134"/>
      <c r="G96" s="134"/>
      <c r="H96" s="134"/>
      <c r="I96" s="134"/>
      <c r="J96" s="140"/>
      <c r="K96" s="140"/>
      <c r="L96" s="156"/>
      <c r="M96" s="134" t="n">
        <v>6996254.95</v>
      </c>
      <c r="N96" s="140"/>
      <c r="O96" s="134"/>
      <c r="P96" s="134"/>
      <c r="Q96" s="134" t="n">
        <v>4074938.92</v>
      </c>
      <c r="R96" s="134"/>
      <c r="S96" s="134"/>
      <c r="T96" s="134"/>
      <c r="U96" s="136" t="n">
        <v>215238.024443214</v>
      </c>
      <c r="V96" s="132" t="n">
        <v>2023</v>
      </c>
    </row>
    <row r="97" customFormat="false" ht="12.75" hidden="false" customHeight="true" outlineLevel="0" collapsed="false">
      <c r="A97" s="132" t="n">
        <f aca="false">A96+1</f>
        <v>39</v>
      </c>
      <c r="B97" s="133" t="s">
        <v>109</v>
      </c>
      <c r="C97" s="134" t="n">
        <f aca="false">D97+E97+F97+G97+H97+I97+K97+M97+O97+Q97+R97+S97+T97+U97</f>
        <v>11482877.14</v>
      </c>
      <c r="D97" s="134"/>
      <c r="E97" s="134"/>
      <c r="F97" s="134"/>
      <c r="G97" s="134"/>
      <c r="H97" s="134"/>
      <c r="I97" s="134"/>
      <c r="J97" s="140"/>
      <c r="K97" s="140"/>
      <c r="L97" s="156"/>
      <c r="M97" s="134" t="n">
        <v>7906373.49</v>
      </c>
      <c r="N97" s="140"/>
      <c r="O97" s="140"/>
      <c r="P97" s="134"/>
      <c r="Q97" s="134" t="n">
        <v>3358339.93</v>
      </c>
      <c r="R97" s="134"/>
      <c r="S97" s="134"/>
      <c r="T97" s="134"/>
      <c r="U97" s="136" t="n">
        <v>218163.72</v>
      </c>
      <c r="V97" s="132" t="n">
        <v>2023</v>
      </c>
    </row>
    <row r="98" customFormat="false" ht="12.75" hidden="false" customHeight="true" outlineLevel="0" collapsed="false">
      <c r="A98" s="132" t="n">
        <f aca="false">A97+1</f>
        <v>40</v>
      </c>
      <c r="B98" s="133" t="s">
        <v>238</v>
      </c>
      <c r="C98" s="134" t="n">
        <f aca="false">D98+E98+F98+G98+H98+I98+K98+M98+O98+Q98+R98+S98+T98+U98</f>
        <v>842362.56</v>
      </c>
      <c r="D98" s="134"/>
      <c r="E98" s="134"/>
      <c r="F98" s="134"/>
      <c r="G98" s="134"/>
      <c r="H98" s="134"/>
      <c r="I98" s="134"/>
      <c r="J98" s="140"/>
      <c r="K98" s="140"/>
      <c r="L98" s="156"/>
      <c r="M98" s="134"/>
      <c r="N98" s="140"/>
      <c r="O98" s="140"/>
      <c r="P98" s="134"/>
      <c r="Q98" s="134"/>
      <c r="R98" s="134"/>
      <c r="S98" s="134"/>
      <c r="T98" s="136" t="n">
        <v>842362.56</v>
      </c>
      <c r="U98" s="134"/>
      <c r="V98" s="132" t="n">
        <v>2023</v>
      </c>
    </row>
    <row r="99" customFormat="false" ht="12.75" hidden="false" customHeight="true" outlineLevel="0" collapsed="false">
      <c r="A99" s="132" t="n">
        <f aca="false">A98+1</f>
        <v>41</v>
      </c>
      <c r="B99" s="133" t="s">
        <v>240</v>
      </c>
      <c r="C99" s="134" t="n">
        <f aca="false">D99+E99+F99+G99+H99+I99+K99+M99+O99+Q99+R99+S99+T99+U99</f>
        <v>86446.25</v>
      </c>
      <c r="D99" s="134"/>
      <c r="E99" s="134"/>
      <c r="F99" s="134"/>
      <c r="G99" s="134"/>
      <c r="H99" s="134"/>
      <c r="I99" s="134"/>
      <c r="J99" s="140"/>
      <c r="K99" s="140"/>
      <c r="L99" s="156"/>
      <c r="M99" s="134"/>
      <c r="N99" s="140"/>
      <c r="O99" s="134" t="n">
        <v>84803.85</v>
      </c>
      <c r="P99" s="134"/>
      <c r="Q99" s="134"/>
      <c r="R99" s="134"/>
      <c r="S99" s="134"/>
      <c r="T99" s="134"/>
      <c r="U99" s="136" t="n">
        <v>1642.4</v>
      </c>
      <c r="V99" s="132" t="n">
        <v>2023</v>
      </c>
    </row>
    <row r="100" customFormat="false" ht="12.75" hidden="false" customHeight="true" outlineLevel="0" collapsed="false">
      <c r="A100" s="132" t="n">
        <f aca="false">A99+1</f>
        <v>42</v>
      </c>
      <c r="B100" s="133" t="s">
        <v>242</v>
      </c>
      <c r="C100" s="134" t="n">
        <f aca="false">D100+E100+F100+G100+H100+I100+K100+M100+O100+Q100+R100+S100+T100+U100</f>
        <v>554584.76</v>
      </c>
      <c r="D100" s="134"/>
      <c r="E100" s="134" t="n">
        <v>534794.6</v>
      </c>
      <c r="F100" s="134"/>
      <c r="G100" s="134"/>
      <c r="H100" s="134"/>
      <c r="I100" s="134"/>
      <c r="J100" s="140"/>
      <c r="K100" s="140"/>
      <c r="L100" s="156"/>
      <c r="M100" s="134"/>
      <c r="N100" s="140"/>
      <c r="O100" s="140"/>
      <c r="P100" s="134"/>
      <c r="Q100" s="134"/>
      <c r="R100" s="134"/>
      <c r="S100" s="134"/>
      <c r="T100" s="136" t="n">
        <v>19790.16</v>
      </c>
      <c r="U100" s="136"/>
      <c r="V100" s="132" t="n">
        <v>2023</v>
      </c>
    </row>
    <row r="101" customFormat="false" ht="12.75" hidden="false" customHeight="true" outlineLevel="0" collapsed="false">
      <c r="A101" s="132" t="n">
        <f aca="false">A100+1</f>
        <v>43</v>
      </c>
      <c r="B101" s="133" t="s">
        <v>244</v>
      </c>
      <c r="C101" s="134" t="n">
        <f aca="false">D101+E101+F101+G101+H101+I101+K101+M101+O101+Q101+R101+S101+T101+U101</f>
        <v>1900428.25</v>
      </c>
      <c r="D101" s="134"/>
      <c r="E101" s="134"/>
      <c r="F101" s="134"/>
      <c r="G101" s="134" t="n">
        <v>1013972</v>
      </c>
      <c r="H101" s="134"/>
      <c r="I101" s="134" t="n">
        <v>137713</v>
      </c>
      <c r="J101" s="140"/>
      <c r="K101" s="140"/>
      <c r="L101" s="156"/>
      <c r="M101" s="134" t="n">
        <v>713362.26</v>
      </c>
      <c r="N101" s="140"/>
      <c r="O101" s="140"/>
      <c r="P101" s="134"/>
      <c r="Q101" s="134"/>
      <c r="R101" s="134"/>
      <c r="S101" s="134"/>
      <c r="T101" s="134"/>
      <c r="U101" s="136" t="n">
        <f aca="false">21565.3+13815.69</f>
        <v>35380.99</v>
      </c>
      <c r="V101" s="132" t="n">
        <v>2023</v>
      </c>
    </row>
    <row r="102" customFormat="false" ht="12.75" hidden="false" customHeight="true" outlineLevel="0" collapsed="false">
      <c r="A102" s="132" t="n">
        <f aca="false">A101+1</f>
        <v>44</v>
      </c>
      <c r="B102" s="133" t="s">
        <v>247</v>
      </c>
      <c r="C102" s="134" t="n">
        <f aca="false">D102+E102+F102+G102+H102+I102+K102+M102+O102+Q102+R102+S102+T102+U102</f>
        <v>566179.12</v>
      </c>
      <c r="D102" s="134"/>
      <c r="E102" s="134"/>
      <c r="F102" s="134"/>
      <c r="G102" s="134"/>
      <c r="H102" s="134"/>
      <c r="I102" s="134"/>
      <c r="J102" s="140"/>
      <c r="K102" s="140"/>
      <c r="L102" s="156"/>
      <c r="M102" s="134" t="n">
        <v>458370</v>
      </c>
      <c r="N102" s="140"/>
      <c r="O102" s="140"/>
      <c r="P102" s="134"/>
      <c r="Q102" s="134"/>
      <c r="R102" s="134"/>
      <c r="S102" s="134"/>
      <c r="T102" s="136" t="n">
        <v>98000</v>
      </c>
      <c r="U102" s="136" t="n">
        <v>9809.12</v>
      </c>
      <c r="V102" s="132" t="n">
        <v>2023</v>
      </c>
    </row>
    <row r="103" customFormat="false" ht="12.75" hidden="false" customHeight="true" outlineLevel="0" collapsed="false">
      <c r="A103" s="132" t="n">
        <f aca="false">A102+1</f>
        <v>45</v>
      </c>
      <c r="B103" s="133" t="s">
        <v>250</v>
      </c>
      <c r="C103" s="134" t="n">
        <f aca="false">D103+E103+F103+G103+H103+I103+K103+M103+O103+Q103+R103+S103+T103+U103</f>
        <v>111436</v>
      </c>
      <c r="D103" s="134"/>
      <c r="E103" s="134"/>
      <c r="F103" s="134"/>
      <c r="G103" s="134"/>
      <c r="H103" s="134"/>
      <c r="I103" s="134"/>
      <c r="J103" s="140"/>
      <c r="K103" s="140"/>
      <c r="L103" s="156"/>
      <c r="M103" s="134"/>
      <c r="N103" s="140"/>
      <c r="O103" s="140"/>
      <c r="P103" s="134"/>
      <c r="Q103" s="134"/>
      <c r="R103" s="134"/>
      <c r="S103" s="134"/>
      <c r="T103" s="136" t="n">
        <v>111436</v>
      </c>
      <c r="U103" s="134"/>
      <c r="V103" s="132" t="n">
        <v>2023</v>
      </c>
    </row>
    <row r="104" customFormat="false" ht="12.75" hidden="false" customHeight="true" outlineLevel="0" collapsed="false">
      <c r="A104" s="132" t="n">
        <f aca="false">A103+1</f>
        <v>46</v>
      </c>
      <c r="B104" s="133" t="s">
        <v>252</v>
      </c>
      <c r="C104" s="134" t="n">
        <f aca="false">D104+E104+F104+G104+H104+I104+K104+M104+O104+Q104+R104+S104+T104+U104</f>
        <v>154217.63</v>
      </c>
      <c r="D104" s="134"/>
      <c r="E104" s="134"/>
      <c r="F104" s="134"/>
      <c r="G104" s="134"/>
      <c r="H104" s="134"/>
      <c r="I104" s="134"/>
      <c r="J104" s="140"/>
      <c r="K104" s="140"/>
      <c r="L104" s="156"/>
      <c r="M104" s="134"/>
      <c r="N104" s="140"/>
      <c r="O104" s="140"/>
      <c r="P104" s="134"/>
      <c r="Q104" s="134"/>
      <c r="R104" s="134"/>
      <c r="S104" s="134"/>
      <c r="T104" s="136" t="n">
        <v>154217.63</v>
      </c>
      <c r="U104" s="134"/>
      <c r="V104" s="132" t="n">
        <v>2023</v>
      </c>
    </row>
    <row r="105" customFormat="false" ht="12.75" hidden="false" customHeight="true" outlineLevel="0" collapsed="false">
      <c r="A105" s="132" t="n">
        <f aca="false">A104+1</f>
        <v>47</v>
      </c>
      <c r="B105" s="133" t="s">
        <v>254</v>
      </c>
      <c r="C105" s="134" t="n">
        <f aca="false">D105+E105+F105+G105+H105+I105+K105+M105+O105+Q105+R105+S105+T105+U105</f>
        <v>154217.63</v>
      </c>
      <c r="D105" s="134"/>
      <c r="E105" s="134"/>
      <c r="F105" s="134"/>
      <c r="G105" s="134"/>
      <c r="H105" s="134"/>
      <c r="I105" s="134"/>
      <c r="J105" s="140"/>
      <c r="K105" s="140"/>
      <c r="L105" s="156"/>
      <c r="M105" s="134"/>
      <c r="N105" s="140"/>
      <c r="O105" s="140"/>
      <c r="P105" s="134"/>
      <c r="Q105" s="134"/>
      <c r="R105" s="134"/>
      <c r="S105" s="134"/>
      <c r="T105" s="136" t="n">
        <v>154217.63</v>
      </c>
      <c r="U105" s="134"/>
      <c r="V105" s="132" t="n">
        <v>2023</v>
      </c>
    </row>
    <row r="106" customFormat="false" ht="12.75" hidden="false" customHeight="true" outlineLevel="0" collapsed="false">
      <c r="A106" s="132" t="n">
        <f aca="false">A105+1</f>
        <v>48</v>
      </c>
      <c r="B106" s="133" t="s">
        <v>256</v>
      </c>
      <c r="C106" s="134" t="n">
        <f aca="false">D106+E106+F106+G106+H106+I106+K106+M106+O106+Q106+R106+S106+T106+U106</f>
        <v>1331718.1</v>
      </c>
      <c r="D106" s="134"/>
      <c r="E106" s="134"/>
      <c r="F106" s="134"/>
      <c r="G106" s="134"/>
      <c r="H106" s="134"/>
      <c r="I106" s="134"/>
      <c r="J106" s="140"/>
      <c r="K106" s="140"/>
      <c r="L106" s="156"/>
      <c r="M106" s="134"/>
      <c r="N106" s="140"/>
      <c r="O106" s="140"/>
      <c r="P106" s="134"/>
      <c r="Q106" s="134"/>
      <c r="R106" s="134"/>
      <c r="S106" s="168" t="n">
        <v>1152829.91</v>
      </c>
      <c r="T106" s="136" t="n">
        <v>154217.63</v>
      </c>
      <c r="U106" s="168" t="n">
        <v>24670.56</v>
      </c>
      <c r="V106" s="132" t="n">
        <v>2023</v>
      </c>
    </row>
    <row r="107" customFormat="false" ht="12.75" hidden="false" customHeight="true" outlineLevel="0" collapsed="false">
      <c r="A107" s="132" t="n">
        <f aca="false">A106+1</f>
        <v>49</v>
      </c>
      <c r="B107" s="133" t="s">
        <v>138</v>
      </c>
      <c r="C107" s="134" t="n">
        <f aca="false">D107+E107+F107+G107+H107+I107+K107+M107+O107+Q107+R107+S107+T107+U107</f>
        <v>1316904.7</v>
      </c>
      <c r="D107" s="134"/>
      <c r="E107" s="134"/>
      <c r="F107" s="134"/>
      <c r="G107" s="134"/>
      <c r="H107" s="134"/>
      <c r="I107" s="134"/>
      <c r="J107" s="140"/>
      <c r="K107" s="140"/>
      <c r="L107" s="156"/>
      <c r="M107" s="134"/>
      <c r="N107" s="140"/>
      <c r="O107" s="140"/>
      <c r="P107" s="134"/>
      <c r="Q107" s="134"/>
      <c r="R107" s="134"/>
      <c r="S107" s="168" t="n">
        <v>1138326.87</v>
      </c>
      <c r="T107" s="136" t="n">
        <v>154217.63</v>
      </c>
      <c r="U107" s="168" t="n">
        <v>24360.2</v>
      </c>
      <c r="V107" s="132" t="n">
        <v>2023</v>
      </c>
    </row>
    <row r="108" customFormat="false" ht="12.75" hidden="false" customHeight="true" outlineLevel="0" collapsed="false">
      <c r="A108" s="132" t="n">
        <f aca="false">A107+1</f>
        <v>50</v>
      </c>
      <c r="B108" s="133" t="s">
        <v>258</v>
      </c>
      <c r="C108" s="134" t="n">
        <f aca="false">D108+E108+F108+G108+H108+I108+K108+M108+O108+Q108+R108+S108+T108+U108</f>
        <v>169445.6</v>
      </c>
      <c r="D108" s="134"/>
      <c r="E108" s="134"/>
      <c r="F108" s="134"/>
      <c r="G108" s="134"/>
      <c r="H108" s="134"/>
      <c r="I108" s="134"/>
      <c r="J108" s="140"/>
      <c r="K108" s="140"/>
      <c r="L108" s="156"/>
      <c r="M108" s="134"/>
      <c r="N108" s="140"/>
      <c r="O108" s="140"/>
      <c r="P108" s="134"/>
      <c r="Q108" s="134"/>
      <c r="R108" s="134"/>
      <c r="S108" s="134"/>
      <c r="T108" s="136" t="n">
        <v>169445.6</v>
      </c>
      <c r="U108" s="134"/>
      <c r="V108" s="132" t="n">
        <v>2023</v>
      </c>
    </row>
    <row r="109" customFormat="false" ht="12.75" hidden="false" customHeight="true" outlineLevel="0" collapsed="false">
      <c r="A109" s="132" t="n">
        <f aca="false">A108+1</f>
        <v>51</v>
      </c>
      <c r="B109" s="133" t="s">
        <v>260</v>
      </c>
      <c r="C109" s="134" t="n">
        <f aca="false">D109+E109+F109+G109+H109+I109+K109+M109+O109+Q109+R109+S109+T109+U109</f>
        <v>169445.6</v>
      </c>
      <c r="D109" s="134"/>
      <c r="E109" s="134"/>
      <c r="F109" s="134"/>
      <c r="G109" s="134"/>
      <c r="H109" s="134"/>
      <c r="I109" s="134"/>
      <c r="J109" s="140"/>
      <c r="K109" s="140"/>
      <c r="L109" s="156"/>
      <c r="M109" s="134"/>
      <c r="N109" s="140"/>
      <c r="O109" s="140"/>
      <c r="P109" s="134"/>
      <c r="Q109" s="134"/>
      <c r="R109" s="134"/>
      <c r="S109" s="134"/>
      <c r="T109" s="136" t="n">
        <v>169445.6</v>
      </c>
      <c r="U109" s="134"/>
      <c r="V109" s="132" t="n">
        <v>2023</v>
      </c>
    </row>
    <row r="110" customFormat="false" ht="12.75" hidden="false" customHeight="true" outlineLevel="0" collapsed="false">
      <c r="A110" s="132" t="n">
        <f aca="false">A109+1</f>
        <v>52</v>
      </c>
      <c r="B110" s="133" t="s">
        <v>262</v>
      </c>
      <c r="C110" s="134" t="n">
        <f aca="false">D110+E110+F110+G110+H110+I110+K110+M110+O110+Q110+R110+S110+T110+U110</f>
        <v>169445.6</v>
      </c>
      <c r="D110" s="134"/>
      <c r="E110" s="134"/>
      <c r="F110" s="134"/>
      <c r="G110" s="134"/>
      <c r="H110" s="134"/>
      <c r="I110" s="134"/>
      <c r="J110" s="140"/>
      <c r="K110" s="140"/>
      <c r="L110" s="156"/>
      <c r="M110" s="134"/>
      <c r="N110" s="140"/>
      <c r="O110" s="140"/>
      <c r="P110" s="134"/>
      <c r="Q110" s="134"/>
      <c r="R110" s="134"/>
      <c r="S110" s="134"/>
      <c r="T110" s="136" t="n">
        <v>169445.6</v>
      </c>
      <c r="U110" s="134"/>
      <c r="V110" s="132" t="n">
        <v>2023</v>
      </c>
    </row>
    <row r="111" customFormat="false" ht="12.75" hidden="false" customHeight="true" outlineLevel="0" collapsed="false">
      <c r="A111" s="132" t="n">
        <f aca="false">A110+1</f>
        <v>53</v>
      </c>
      <c r="B111" s="133" t="s">
        <v>264</v>
      </c>
      <c r="C111" s="134" t="n">
        <f aca="false">D111+E111+F111+G111+H111+I111+K111+M111+O111+Q111+R111+S111+T111+U111</f>
        <v>965172.56</v>
      </c>
      <c r="D111" s="134"/>
      <c r="E111" s="134" t="n">
        <v>965172.56</v>
      </c>
      <c r="F111" s="134"/>
      <c r="G111" s="134"/>
      <c r="H111" s="134"/>
      <c r="I111" s="134"/>
      <c r="J111" s="140"/>
      <c r="K111" s="140"/>
      <c r="L111" s="156"/>
      <c r="M111" s="134"/>
      <c r="N111" s="140"/>
      <c r="O111" s="140"/>
      <c r="P111" s="134"/>
      <c r="Q111" s="134"/>
      <c r="R111" s="134"/>
      <c r="S111" s="134"/>
      <c r="T111" s="134"/>
      <c r="U111" s="136"/>
      <c r="V111" s="132" t="n">
        <v>2023</v>
      </c>
    </row>
    <row r="112" customFormat="false" ht="12.75" hidden="false" customHeight="true" outlineLevel="0" collapsed="false">
      <c r="A112" s="132" t="n">
        <f aca="false">A111+1</f>
        <v>54</v>
      </c>
      <c r="B112" s="133" t="s">
        <v>266</v>
      </c>
      <c r="C112" s="134" t="n">
        <f aca="false">D112+E112+F112+G112+H112+I112+K112+M112+O112+Q112+R112+S112+T112+U112</f>
        <v>745353.58</v>
      </c>
      <c r="D112" s="134"/>
      <c r="E112" s="134"/>
      <c r="F112" s="134"/>
      <c r="G112" s="134"/>
      <c r="H112" s="134"/>
      <c r="I112" s="134"/>
      <c r="J112" s="140"/>
      <c r="K112" s="140"/>
      <c r="L112" s="156"/>
      <c r="M112" s="134" t="n">
        <v>724449</v>
      </c>
      <c r="N112" s="140"/>
      <c r="O112" s="140"/>
      <c r="P112" s="134"/>
      <c r="Q112" s="134"/>
      <c r="R112" s="134"/>
      <c r="S112" s="134"/>
      <c r="T112" s="134"/>
      <c r="U112" s="136" t="n">
        <v>20904.58</v>
      </c>
      <c r="V112" s="132" t="n">
        <v>2023</v>
      </c>
    </row>
    <row r="113" customFormat="false" ht="12.75" hidden="false" customHeight="true" outlineLevel="0" collapsed="false">
      <c r="A113" s="161" t="s">
        <v>269</v>
      </c>
      <c r="B113" s="161"/>
      <c r="C113" s="150" t="n">
        <f aca="false">SUM(C59:C112)</f>
        <v>183561159.87261</v>
      </c>
      <c r="D113" s="150" t="n">
        <f aca="false">SUM(D59:D112)</f>
        <v>5323362.94</v>
      </c>
      <c r="E113" s="150" t="n">
        <f aca="false">SUM(E59:E112)</f>
        <v>10677150.3</v>
      </c>
      <c r="F113" s="150" t="n">
        <f aca="false">SUM(F59:F112)</f>
        <v>114989</v>
      </c>
      <c r="G113" s="150" t="n">
        <f aca="false">SUM(G59:G112)</f>
        <v>3757125.48</v>
      </c>
      <c r="H113" s="150" t="n">
        <f aca="false">SUM(H59:H112)</f>
        <v>0</v>
      </c>
      <c r="I113" s="150" t="n">
        <f aca="false">SUM(I59:I112)</f>
        <v>2057760.69</v>
      </c>
      <c r="J113" s="150" t="n">
        <f aca="false">SUM(J59:J112)</f>
        <v>0</v>
      </c>
      <c r="K113" s="150" t="n">
        <f aca="false">SUM(K59:K112)</f>
        <v>0</v>
      </c>
      <c r="L113" s="150" t="n">
        <f aca="false">SUM(L59:L112)</f>
        <v>0</v>
      </c>
      <c r="M113" s="150" t="n">
        <f aca="false">SUM(M59:M112)</f>
        <v>112370757.39</v>
      </c>
      <c r="N113" s="150" t="n">
        <f aca="false">SUM(N59:N112)</f>
        <v>0</v>
      </c>
      <c r="O113" s="150" t="n">
        <f aca="false">SUM(O59:O112)</f>
        <v>1118342.26</v>
      </c>
      <c r="P113" s="150" t="n">
        <f aca="false">SUM(P59:P112)</f>
        <v>0</v>
      </c>
      <c r="Q113" s="150" t="n">
        <f aca="false">SUM(Q59:Q112)</f>
        <v>26659902.95</v>
      </c>
      <c r="R113" s="150" t="n">
        <f aca="false">SUM(R59:R112)</f>
        <v>0</v>
      </c>
      <c r="S113" s="150" t="n">
        <f aca="false">SUM(S59:S112)</f>
        <v>2291156.78</v>
      </c>
      <c r="T113" s="150" t="n">
        <f aca="false">SUM(T59:T112)</f>
        <v>16373611.4081664</v>
      </c>
      <c r="U113" s="150" t="n">
        <f aca="false">SUM(U59:U112)</f>
        <v>2817000.67444321</v>
      </c>
      <c r="V113" s="169"/>
    </row>
    <row r="114" customFormat="false" ht="12.75" hidden="false" customHeight="true" outlineLevel="0" collapsed="false">
      <c r="A114" s="158" t="n">
        <v>1</v>
      </c>
      <c r="B114" s="159" t="s">
        <v>270</v>
      </c>
      <c r="C114" s="134" t="n">
        <f aca="false">D114+E114+F114+G114+H114+I114+K114+M114+O114+Q114+R114+T114+U114</f>
        <v>5002083</v>
      </c>
      <c r="D114" s="165" t="n">
        <v>2050584</v>
      </c>
      <c r="E114" s="134"/>
      <c r="F114" s="134"/>
      <c r="G114" s="134"/>
      <c r="H114" s="134"/>
      <c r="I114" s="134"/>
      <c r="J114" s="140"/>
      <c r="K114" s="140"/>
      <c r="L114" s="156"/>
      <c r="M114" s="165" t="n">
        <v>2139331</v>
      </c>
      <c r="N114" s="140"/>
      <c r="O114" s="134"/>
      <c r="P114" s="134"/>
      <c r="Q114" s="165" t="n">
        <v>812168</v>
      </c>
      <c r="R114" s="134"/>
      <c r="S114" s="134"/>
      <c r="T114" s="136"/>
      <c r="U114" s="134"/>
      <c r="V114" s="132" t="n">
        <v>2024</v>
      </c>
    </row>
    <row r="115" customFormat="false" ht="12.75" hidden="false" customHeight="true" outlineLevel="0" collapsed="false">
      <c r="A115" s="158" t="n">
        <f aca="false">A114+1</f>
        <v>2</v>
      </c>
      <c r="B115" s="159" t="s">
        <v>272</v>
      </c>
      <c r="C115" s="134" t="n">
        <f aca="false">D115+E115+F115+G115+H115+I115+K115+M115+O115+Q115+R115+T115+U115</f>
        <v>3884288</v>
      </c>
      <c r="D115" s="134"/>
      <c r="E115" s="134"/>
      <c r="F115" s="134"/>
      <c r="G115" s="165" t="n">
        <v>739154</v>
      </c>
      <c r="H115" s="134"/>
      <c r="I115" s="134"/>
      <c r="J115" s="140"/>
      <c r="K115" s="140"/>
      <c r="L115" s="156"/>
      <c r="M115" s="165" t="n">
        <v>1424497</v>
      </c>
      <c r="N115" s="140"/>
      <c r="O115" s="134"/>
      <c r="P115" s="134"/>
      <c r="Q115" s="165" t="n">
        <v>1092346</v>
      </c>
      <c r="R115" s="165" t="n">
        <v>628291</v>
      </c>
      <c r="S115" s="134"/>
      <c r="T115" s="136"/>
      <c r="U115" s="134"/>
      <c r="V115" s="132" t="n">
        <v>2024</v>
      </c>
    </row>
    <row r="116" customFormat="false" ht="12.75" hidden="false" customHeight="true" outlineLevel="0" collapsed="false">
      <c r="A116" s="158" t="n">
        <f aca="false">A115+1</f>
        <v>3</v>
      </c>
      <c r="B116" s="159" t="s">
        <v>274</v>
      </c>
      <c r="C116" s="134" t="n">
        <f aca="false">D116+E116+F116+G116+H116+I116+K116+M116+O116+Q116+R116+T116+U116</f>
        <v>1714769</v>
      </c>
      <c r="D116" s="134"/>
      <c r="E116" s="134"/>
      <c r="F116" s="134"/>
      <c r="G116" s="134"/>
      <c r="H116" s="134"/>
      <c r="I116" s="134"/>
      <c r="J116" s="140"/>
      <c r="K116" s="140"/>
      <c r="L116" s="156"/>
      <c r="M116" s="165" t="n">
        <v>1714769</v>
      </c>
      <c r="N116" s="140"/>
      <c r="O116" s="134"/>
      <c r="P116" s="134"/>
      <c r="Q116" s="134"/>
      <c r="R116" s="134"/>
      <c r="S116" s="134"/>
      <c r="T116" s="136"/>
      <c r="U116" s="134"/>
      <c r="V116" s="132" t="n">
        <v>2024</v>
      </c>
    </row>
    <row r="117" customFormat="false" ht="12.75" hidden="false" customHeight="true" outlineLevel="0" collapsed="false">
      <c r="A117" s="158" t="n">
        <f aca="false">A116+1</f>
        <v>4</v>
      </c>
      <c r="B117" s="159" t="s">
        <v>276</v>
      </c>
      <c r="C117" s="134" t="n">
        <f aca="false">D117+E117+F117+G117+H117+I117+K117+M117+O117+Q117+R117+T117+U117</f>
        <v>2163532.65</v>
      </c>
      <c r="D117" s="134"/>
      <c r="E117" s="134"/>
      <c r="F117" s="134"/>
      <c r="G117" s="165" t="n">
        <v>481139</v>
      </c>
      <c r="H117" s="165" t="n">
        <v>1682393.65</v>
      </c>
      <c r="I117" s="134"/>
      <c r="J117" s="140"/>
      <c r="K117" s="140"/>
      <c r="L117" s="156"/>
      <c r="M117" s="134"/>
      <c r="N117" s="140"/>
      <c r="O117" s="134"/>
      <c r="P117" s="134"/>
      <c r="Q117" s="134"/>
      <c r="R117" s="134"/>
      <c r="S117" s="134"/>
      <c r="T117" s="136"/>
      <c r="U117" s="134"/>
      <c r="V117" s="132" t="n">
        <v>2024</v>
      </c>
    </row>
    <row r="118" customFormat="false" ht="12.75" hidden="false" customHeight="true" outlineLevel="0" collapsed="false">
      <c r="A118" s="158" t="n">
        <f aca="false">A117+1</f>
        <v>5</v>
      </c>
      <c r="B118" s="170" t="s">
        <v>278</v>
      </c>
      <c r="C118" s="134" t="n">
        <f aca="false">D118+E118+F118+G118+H118+I118+K118+M118+O118+Q118+R118+T118+U118</f>
        <v>2107780</v>
      </c>
      <c r="D118" s="134"/>
      <c r="E118" s="134" t="n">
        <v>2107780</v>
      </c>
      <c r="F118" s="134"/>
      <c r="G118" s="134"/>
      <c r="H118" s="134"/>
      <c r="I118" s="134"/>
      <c r="J118" s="140"/>
      <c r="K118" s="140"/>
      <c r="L118" s="156"/>
      <c r="M118" s="134"/>
      <c r="N118" s="140"/>
      <c r="O118" s="134"/>
      <c r="P118" s="134"/>
      <c r="Q118" s="134"/>
      <c r="R118" s="134"/>
      <c r="S118" s="134"/>
      <c r="T118" s="136"/>
      <c r="U118" s="134"/>
      <c r="V118" s="132" t="n">
        <v>2024</v>
      </c>
    </row>
    <row r="119" customFormat="false" ht="12.75" hidden="false" customHeight="true" outlineLevel="0" collapsed="false">
      <c r="A119" s="132" t="n">
        <f aca="false">A118+1</f>
        <v>6</v>
      </c>
      <c r="B119" s="171" t="s">
        <v>155</v>
      </c>
      <c r="C119" s="134" t="n">
        <f aca="false">D119+E119+F119+G119+H119+I119+K119+M119+O119+Q119+R119+S119+U119</f>
        <v>4259720.48</v>
      </c>
      <c r="D119" s="134"/>
      <c r="E119" s="134"/>
      <c r="F119" s="134"/>
      <c r="G119" s="134"/>
      <c r="H119" s="134"/>
      <c r="I119" s="134"/>
      <c r="J119" s="140"/>
      <c r="K119" s="140"/>
      <c r="L119" s="156"/>
      <c r="M119" s="134" t="n">
        <v>4259720.48</v>
      </c>
      <c r="N119" s="140"/>
      <c r="O119" s="134"/>
      <c r="P119" s="134"/>
      <c r="Q119" s="134"/>
      <c r="R119" s="134"/>
      <c r="S119" s="134"/>
      <c r="T119" s="136"/>
      <c r="U119" s="136"/>
      <c r="V119" s="132" t="n">
        <v>2024</v>
      </c>
    </row>
    <row r="120" customFormat="false" ht="12.75" hidden="false" customHeight="true" outlineLevel="0" collapsed="false">
      <c r="A120" s="132" t="n">
        <f aca="false">A119+1</f>
        <v>7</v>
      </c>
      <c r="B120" s="171" t="s">
        <v>280</v>
      </c>
      <c r="C120" s="134" t="n">
        <f aca="false">D120+E120+F120+G120+H120+I120+K120+M120+O120+Q120+R120+S120+T120+U120</f>
        <v>69567.64</v>
      </c>
      <c r="D120" s="134"/>
      <c r="E120" s="134"/>
      <c r="F120" s="134"/>
      <c r="G120" s="134"/>
      <c r="H120" s="134"/>
      <c r="I120" s="134"/>
      <c r="J120" s="140"/>
      <c r="K120" s="140"/>
      <c r="L120" s="156"/>
      <c r="M120" s="134"/>
      <c r="N120" s="140"/>
      <c r="O120" s="134"/>
      <c r="P120" s="134"/>
      <c r="Q120" s="134"/>
      <c r="R120" s="134"/>
      <c r="S120" s="134"/>
      <c r="T120" s="136" t="n">
        <v>69567.64</v>
      </c>
      <c r="U120" s="136"/>
      <c r="V120" s="132" t="n">
        <v>2024</v>
      </c>
    </row>
    <row r="121" customFormat="false" ht="12.75" hidden="false" customHeight="true" outlineLevel="0" collapsed="false">
      <c r="A121" s="132" t="n">
        <f aca="false">A120+1</f>
        <v>8</v>
      </c>
      <c r="B121" s="171" t="s">
        <v>74</v>
      </c>
      <c r="C121" s="134" t="n">
        <f aca="false">D121+E121+F121+G121+H121+I121+K121+M121+O121+Q121+R121+S121+T121+U121</f>
        <v>13695089.96</v>
      </c>
      <c r="D121" s="134" t="n">
        <v>753637.91</v>
      </c>
      <c r="E121" s="134"/>
      <c r="F121" s="134"/>
      <c r="G121" s="134" t="n">
        <v>433666.85</v>
      </c>
      <c r="H121" s="134"/>
      <c r="I121" s="134" t="n">
        <v>449523.75</v>
      </c>
      <c r="J121" s="140"/>
      <c r="K121" s="140"/>
      <c r="L121" s="156"/>
      <c r="M121" s="134" t="n">
        <v>7076416.68</v>
      </c>
      <c r="N121" s="140"/>
      <c r="O121" s="134" t="n">
        <v>658212.87</v>
      </c>
      <c r="P121" s="134"/>
      <c r="Q121" s="134" t="n">
        <v>3887599.9</v>
      </c>
      <c r="R121" s="134" t="n">
        <v>189870.52</v>
      </c>
      <c r="S121" s="134"/>
      <c r="T121" s="136"/>
      <c r="U121" s="136" t="n">
        <v>246161.48</v>
      </c>
      <c r="V121" s="132" t="n">
        <v>2024</v>
      </c>
    </row>
    <row r="122" customFormat="false" ht="12.75" hidden="false" customHeight="true" outlineLevel="0" collapsed="false">
      <c r="A122" s="132" t="n">
        <f aca="false">A121+1</f>
        <v>9</v>
      </c>
      <c r="B122" s="171" t="s">
        <v>223</v>
      </c>
      <c r="C122" s="134" t="n">
        <f aca="false">D122+E122+F122+G122+H122+I122+K122+M122+O122+Q122+R122+S122+T122+U122</f>
        <v>15437140.88</v>
      </c>
      <c r="D122" s="134"/>
      <c r="E122" s="134"/>
      <c r="F122" s="134"/>
      <c r="G122" s="134" t="n">
        <v>3040570.43</v>
      </c>
      <c r="H122" s="134"/>
      <c r="I122" s="134" t="n">
        <v>1004885.21</v>
      </c>
      <c r="J122" s="135"/>
      <c r="K122" s="135"/>
      <c r="L122" s="135"/>
      <c r="M122" s="134" t="n">
        <v>11164674.05</v>
      </c>
      <c r="N122" s="135"/>
      <c r="O122" s="134"/>
      <c r="P122" s="135"/>
      <c r="Q122" s="134"/>
      <c r="R122" s="134"/>
      <c r="S122" s="134"/>
      <c r="T122" s="136"/>
      <c r="U122" s="136" t="n">
        <v>227011.19</v>
      </c>
      <c r="V122" s="132" t="n">
        <v>2024</v>
      </c>
    </row>
    <row r="123" customFormat="false" ht="12.75" hidden="false" customHeight="true" outlineLevel="0" collapsed="false">
      <c r="A123" s="132" t="n">
        <f aca="false">A122+1</f>
        <v>10</v>
      </c>
      <c r="B123" s="167" t="s">
        <v>282</v>
      </c>
      <c r="C123" s="134" t="n">
        <f aca="false">D123+E123+F123+G123+H123+I123+K123+M123+O123+Q123+R123+S123+T123+U123</f>
        <v>29432820.37</v>
      </c>
      <c r="D123" s="134"/>
      <c r="E123" s="134"/>
      <c r="F123" s="134"/>
      <c r="G123" s="134"/>
      <c r="H123" s="134"/>
      <c r="I123" s="134"/>
      <c r="J123" s="135"/>
      <c r="K123" s="135"/>
      <c r="L123" s="135"/>
      <c r="M123" s="134"/>
      <c r="N123" s="135"/>
      <c r="O123" s="134"/>
      <c r="P123" s="135"/>
      <c r="Q123" s="134" t="n">
        <v>28812604.63</v>
      </c>
      <c r="R123" s="134"/>
      <c r="S123" s="134"/>
      <c r="T123" s="136" t="n">
        <v>60000</v>
      </c>
      <c r="U123" s="136" t="n">
        <v>560215.74</v>
      </c>
      <c r="V123" s="132" t="n">
        <v>2024</v>
      </c>
    </row>
    <row r="124" customFormat="false" ht="12.75" hidden="false" customHeight="true" outlineLevel="0" collapsed="false">
      <c r="A124" s="132" t="n">
        <f aca="false">A123+1</f>
        <v>11</v>
      </c>
      <c r="B124" s="167" t="s">
        <v>283</v>
      </c>
      <c r="C124" s="134" t="n">
        <f aca="false">D124+E124+F124+G124+H124+I124+K124+M124+O124+Q124+R124+S124+T124+U124</f>
        <v>30494615.54</v>
      </c>
      <c r="D124" s="134"/>
      <c r="E124" s="134"/>
      <c r="F124" s="134"/>
      <c r="G124" s="134"/>
      <c r="H124" s="134"/>
      <c r="I124" s="134"/>
      <c r="J124" s="135"/>
      <c r="K124" s="135"/>
      <c r="L124" s="135"/>
      <c r="M124" s="134"/>
      <c r="N124" s="135"/>
      <c r="O124" s="134"/>
      <c r="P124" s="135"/>
      <c r="Q124" s="134" t="n">
        <v>29854148.62</v>
      </c>
      <c r="R124" s="134"/>
      <c r="S124" s="134"/>
      <c r="T124" s="136" t="n">
        <v>60000</v>
      </c>
      <c r="U124" s="136" t="n">
        <v>580466.92</v>
      </c>
      <c r="V124" s="132" t="n">
        <v>2024</v>
      </c>
    </row>
    <row r="125" customFormat="false" ht="12.75" hidden="false" customHeight="true" outlineLevel="0" collapsed="false">
      <c r="A125" s="132" t="n">
        <f aca="false">A124+1</f>
        <v>12</v>
      </c>
      <c r="B125" s="133" t="s">
        <v>962</v>
      </c>
      <c r="C125" s="134" t="n">
        <f aca="false">D125+E125+F125+G125+H125+I125+K125+M125+O125+Q125+R125+S125+T125+U125</f>
        <v>1798983.69</v>
      </c>
      <c r="D125" s="134"/>
      <c r="E125" s="134"/>
      <c r="F125" s="134"/>
      <c r="G125" s="134"/>
      <c r="H125" s="134"/>
      <c r="I125" s="134"/>
      <c r="J125" s="140"/>
      <c r="K125" s="140"/>
      <c r="L125" s="156"/>
      <c r="M125" s="134"/>
      <c r="N125" s="140"/>
      <c r="O125" s="134"/>
      <c r="P125" s="134"/>
      <c r="Q125" s="134"/>
      <c r="R125" s="134"/>
      <c r="S125" s="134" t="n">
        <v>1761292.04</v>
      </c>
      <c r="T125" s="136"/>
      <c r="U125" s="136" t="n">
        <v>37691.65</v>
      </c>
      <c r="V125" s="132" t="n">
        <v>2024</v>
      </c>
    </row>
    <row r="126" customFormat="false" ht="12.75" hidden="false" customHeight="true" outlineLevel="0" collapsed="false">
      <c r="A126" s="132" t="n">
        <f aca="false">A125+1</f>
        <v>13</v>
      </c>
      <c r="B126" s="133" t="s">
        <v>252</v>
      </c>
      <c r="C126" s="134" t="n">
        <f aca="false">D126+E126+F126+G126+H126+I126+K126+M126+O126+Q126+R126+S126+T126+U126</f>
        <v>1147564.27</v>
      </c>
      <c r="D126" s="134"/>
      <c r="E126" s="134"/>
      <c r="F126" s="134"/>
      <c r="G126" s="134"/>
      <c r="H126" s="134"/>
      <c r="I126" s="134"/>
      <c r="J126" s="140"/>
      <c r="K126" s="140"/>
      <c r="L126" s="156"/>
      <c r="M126" s="134"/>
      <c r="N126" s="140"/>
      <c r="O126" s="134"/>
      <c r="P126" s="134"/>
      <c r="Q126" s="134"/>
      <c r="R126" s="134"/>
      <c r="S126" s="134" t="n">
        <v>1123520.92</v>
      </c>
      <c r="T126" s="136"/>
      <c r="U126" s="136" t="n">
        <v>24043.35</v>
      </c>
      <c r="V126" s="132" t="n">
        <v>2024</v>
      </c>
    </row>
    <row r="127" customFormat="false" ht="12.75" hidden="false" customHeight="true" outlineLevel="0" collapsed="false">
      <c r="A127" s="132" t="n">
        <f aca="false">A126+1</f>
        <v>14</v>
      </c>
      <c r="B127" s="133" t="s">
        <v>247</v>
      </c>
      <c r="C127" s="134" t="n">
        <f aca="false">D127+E127+F127+G127+H127+I127+K127+M127+O127+Q127+R127+S127+T127+U127</f>
        <v>1154942.77</v>
      </c>
      <c r="D127" s="134"/>
      <c r="E127" s="134"/>
      <c r="F127" s="134"/>
      <c r="G127" s="134"/>
      <c r="H127" s="134"/>
      <c r="I127" s="134"/>
      <c r="J127" s="140"/>
      <c r="K127" s="140"/>
      <c r="L127" s="156"/>
      <c r="M127" s="134"/>
      <c r="N127" s="140"/>
      <c r="O127" s="134"/>
      <c r="P127" s="134"/>
      <c r="Q127" s="134"/>
      <c r="R127" s="134"/>
      <c r="S127" s="134" t="n">
        <v>1130744.83</v>
      </c>
      <c r="T127" s="136"/>
      <c r="U127" s="136" t="n">
        <v>24197.94</v>
      </c>
      <c r="V127" s="132" t="n">
        <v>2024</v>
      </c>
    </row>
    <row r="128" customFormat="false" ht="12.75" hidden="false" customHeight="true" outlineLevel="0" collapsed="false">
      <c r="A128" s="132" t="n">
        <f aca="false">A127+1</f>
        <v>15</v>
      </c>
      <c r="B128" s="133" t="s">
        <v>232</v>
      </c>
      <c r="C128" s="134" t="n">
        <f aca="false">D128+E128+F128+G128+H128+I128+K128+M128+O128+Q128+R128+S128+T128+U128</f>
        <v>17360856.47</v>
      </c>
      <c r="D128" s="134" t="n">
        <v>1594419.23</v>
      </c>
      <c r="E128" s="134" t="n">
        <v>3180663.52</v>
      </c>
      <c r="F128" s="134"/>
      <c r="G128" s="134"/>
      <c r="H128" s="134"/>
      <c r="I128" s="134" t="n">
        <v>1841903.71</v>
      </c>
      <c r="J128" s="140"/>
      <c r="K128" s="140"/>
      <c r="L128" s="156"/>
      <c r="M128" s="134"/>
      <c r="N128" s="140"/>
      <c r="O128" s="134"/>
      <c r="P128" s="134"/>
      <c r="Q128" s="134" t="n">
        <v>10234529.21</v>
      </c>
      <c r="R128" s="134"/>
      <c r="S128" s="134"/>
      <c r="T128" s="136" t="n">
        <v>30000</v>
      </c>
      <c r="U128" s="136" t="n">
        <f aca="false">479340.8</f>
        <v>479340.8</v>
      </c>
      <c r="V128" s="132" t="n">
        <v>2024</v>
      </c>
    </row>
    <row r="129" customFormat="false" ht="12.75" hidden="false" customHeight="true" outlineLevel="0" collapsed="false">
      <c r="A129" s="132" t="n">
        <f aca="false">A128+1</f>
        <v>16</v>
      </c>
      <c r="B129" s="133" t="s">
        <v>236</v>
      </c>
      <c r="C129" s="134" t="n">
        <f aca="false">D129+E129+F129+G129+H129+I129+K129+M129+O129+Q129+R129+S129+T129+U129</f>
        <v>6691923.96555679</v>
      </c>
      <c r="D129" s="134" t="n">
        <v>755254.73</v>
      </c>
      <c r="E129" s="134" t="n">
        <v>1186259.89</v>
      </c>
      <c r="F129" s="134"/>
      <c r="G129" s="134" t="n">
        <v>852730.25</v>
      </c>
      <c r="H129" s="134"/>
      <c r="I129" s="134" t="n">
        <v>557834.8</v>
      </c>
      <c r="J129" s="140"/>
      <c r="K129" s="140"/>
      <c r="L129" s="156"/>
      <c r="M129" s="134"/>
      <c r="N129" s="140"/>
      <c r="O129" s="134" t="n">
        <v>3213510.7</v>
      </c>
      <c r="P129" s="134"/>
      <c r="Q129" s="134"/>
      <c r="R129" s="134"/>
      <c r="S129" s="134"/>
      <c r="T129" s="136"/>
      <c r="U129" s="136" t="n">
        <v>126333.595556786</v>
      </c>
      <c r="V129" s="132" t="n">
        <v>2024</v>
      </c>
    </row>
    <row r="130" customFormat="false" ht="12.75" hidden="false" customHeight="true" outlineLevel="0" collapsed="false">
      <c r="A130" s="132" t="n">
        <f aca="false">A129+1</f>
        <v>17</v>
      </c>
      <c r="B130" s="133" t="s">
        <v>109</v>
      </c>
      <c r="C130" s="134" t="n">
        <f aca="false">D130+E130+F130+G130+H130+I130+K130+M130+O130+Q130+R130+S130+T130+U130</f>
        <v>2002246.41</v>
      </c>
      <c r="D130" s="134" t="n">
        <v>721734.22</v>
      </c>
      <c r="E130" s="134" t="n">
        <v>776553.71</v>
      </c>
      <c r="F130" s="134"/>
      <c r="G130" s="134"/>
      <c r="H130" s="134"/>
      <c r="I130" s="134" t="n">
        <v>465917.71</v>
      </c>
      <c r="J130" s="140"/>
      <c r="K130" s="140"/>
      <c r="L130" s="156"/>
      <c r="M130" s="134"/>
      <c r="N130" s="140"/>
      <c r="O130" s="140"/>
      <c r="P130" s="134"/>
      <c r="Q130" s="134"/>
      <c r="R130" s="134"/>
      <c r="S130" s="134"/>
      <c r="T130" s="136"/>
      <c r="U130" s="136" t="n">
        <v>38040.77</v>
      </c>
      <c r="V130" s="132" t="n">
        <v>2024</v>
      </c>
    </row>
    <row r="131" customFormat="false" ht="12.75" hidden="false" customHeight="true" outlineLevel="0" collapsed="false">
      <c r="A131" s="132" t="n">
        <f aca="false">A130+1</f>
        <v>18</v>
      </c>
      <c r="B131" s="133" t="s">
        <v>119</v>
      </c>
      <c r="C131" s="134" t="n">
        <f aca="false">D131+E131+F131+G131+H131+I131+K131+M131+O131+Q131+R131+S131+T131+U131</f>
        <v>21118028.07</v>
      </c>
      <c r="D131" s="134" t="n">
        <v>2719467.31</v>
      </c>
      <c r="E131" s="134" t="n">
        <v>7558442.16</v>
      </c>
      <c r="F131" s="134"/>
      <c r="G131" s="134" t="n">
        <v>5977676.15</v>
      </c>
      <c r="H131" s="134"/>
      <c r="I131" s="134" t="n">
        <v>1197770.11</v>
      </c>
      <c r="J131" s="140"/>
      <c r="K131" s="140"/>
      <c r="L131" s="156"/>
      <c r="M131" s="134"/>
      <c r="N131" s="140"/>
      <c r="O131" s="140"/>
      <c r="P131" s="134"/>
      <c r="Q131" s="134"/>
      <c r="R131" s="134"/>
      <c r="S131" s="134" t="n">
        <v>3224043.51</v>
      </c>
      <c r="T131" s="136"/>
      <c r="U131" s="136" t="n">
        <f aca="false">371634.3+68994.53</f>
        <v>440628.83</v>
      </c>
      <c r="V131" s="132" t="n">
        <v>2024</v>
      </c>
    </row>
    <row r="132" customFormat="false" ht="12.75" hidden="false" customHeight="true" outlineLevel="0" collapsed="false">
      <c r="A132" s="132" t="n">
        <f aca="false">A131+1</f>
        <v>19</v>
      </c>
      <c r="B132" s="133" t="s">
        <v>60</v>
      </c>
      <c r="C132" s="134" t="n">
        <f aca="false">D132+E132+F132+G132+H132+I132+K132+M132+O132+Q132+R132+S132+T132+U132</f>
        <v>1684521.305562</v>
      </c>
      <c r="D132" s="134"/>
      <c r="E132" s="134" t="n">
        <v>1649227.83</v>
      </c>
      <c r="F132" s="134"/>
      <c r="G132" s="134"/>
      <c r="H132" s="134"/>
      <c r="I132" s="134"/>
      <c r="J132" s="140"/>
      <c r="K132" s="140"/>
      <c r="L132" s="156"/>
      <c r="M132" s="134"/>
      <c r="N132" s="140"/>
      <c r="O132" s="140"/>
      <c r="P132" s="134"/>
      <c r="Q132" s="134"/>
      <c r="R132" s="134"/>
      <c r="S132" s="134"/>
      <c r="T132" s="136"/>
      <c r="U132" s="136" t="n">
        <f aca="false">(E132+G132+I132)*2.14%</f>
        <v>35293.475562</v>
      </c>
      <c r="V132" s="132" t="n">
        <v>2024</v>
      </c>
    </row>
    <row r="133" customFormat="false" ht="12.75" hidden="false" customHeight="true" outlineLevel="0" collapsed="false">
      <c r="A133" s="132" t="n">
        <f aca="false">A132+1</f>
        <v>20</v>
      </c>
      <c r="B133" s="133" t="s">
        <v>129</v>
      </c>
      <c r="C133" s="134" t="n">
        <f aca="false">D133+E133+F133+G133+H133+I133+K133+M133+O133+Q133+R133+S133+T133+U133</f>
        <v>408120.1</v>
      </c>
      <c r="D133" s="134" t="n">
        <v>399859.05</v>
      </c>
      <c r="E133" s="134"/>
      <c r="F133" s="134"/>
      <c r="G133" s="134"/>
      <c r="H133" s="134"/>
      <c r="I133" s="134"/>
      <c r="J133" s="140"/>
      <c r="K133" s="140"/>
      <c r="L133" s="156"/>
      <c r="M133" s="134"/>
      <c r="N133" s="140"/>
      <c r="O133" s="140"/>
      <c r="P133" s="134"/>
      <c r="Q133" s="134"/>
      <c r="R133" s="134"/>
      <c r="S133" s="134"/>
      <c r="T133" s="136"/>
      <c r="U133" s="136" t="n">
        <v>8261.05</v>
      </c>
      <c r="V133" s="132" t="n">
        <v>2024</v>
      </c>
    </row>
    <row r="134" customFormat="false" ht="12.75" hidden="false" customHeight="true" outlineLevel="0" collapsed="false">
      <c r="A134" s="132" t="n">
        <f aca="false">A133+1</f>
        <v>21</v>
      </c>
      <c r="B134" s="133" t="s">
        <v>286</v>
      </c>
      <c r="C134" s="134" t="n">
        <f aca="false">D134+E134+F134+G134+H134+I134+K134+M134+O134+Q134+R134+S134+T134+U134</f>
        <v>7314467.16</v>
      </c>
      <c r="D134" s="134" t="n">
        <v>1857171.28</v>
      </c>
      <c r="E134" s="134" t="n">
        <v>1832977.05</v>
      </c>
      <c r="F134" s="134"/>
      <c r="G134" s="134" t="n">
        <v>2410901.59</v>
      </c>
      <c r="H134" s="134"/>
      <c r="I134" s="134" t="n">
        <v>530243.55</v>
      </c>
      <c r="J134" s="140"/>
      <c r="K134" s="140"/>
      <c r="L134" s="156"/>
      <c r="M134" s="134"/>
      <c r="N134" s="140"/>
      <c r="O134" s="134" t="n">
        <v>529931.3</v>
      </c>
      <c r="P134" s="134"/>
      <c r="Q134" s="134"/>
      <c r="R134" s="134"/>
      <c r="S134" s="134"/>
      <c r="T134" s="136"/>
      <c r="U134" s="136" t="n">
        <v>153242.39</v>
      </c>
      <c r="V134" s="132" t="n">
        <v>2024</v>
      </c>
    </row>
    <row r="135" customFormat="false" ht="12.75" hidden="false" customHeight="true" outlineLevel="0" collapsed="false">
      <c r="A135" s="132" t="n">
        <f aca="false">A134+1</f>
        <v>22</v>
      </c>
      <c r="B135" s="133" t="s">
        <v>287</v>
      </c>
      <c r="C135" s="134" t="n">
        <f aca="false">D135+E135+F135+G135+H135+I135+K135+M135+O135+Q135+R135+S135+T135+U135</f>
        <v>448985.69</v>
      </c>
      <c r="D135" s="134"/>
      <c r="E135" s="134"/>
      <c r="F135" s="134"/>
      <c r="G135" s="134"/>
      <c r="H135" s="134"/>
      <c r="I135" s="134"/>
      <c r="J135" s="140"/>
      <c r="K135" s="140"/>
      <c r="L135" s="156"/>
      <c r="M135" s="134"/>
      <c r="N135" s="140"/>
      <c r="O135" s="134"/>
      <c r="P135" s="134"/>
      <c r="Q135" s="134"/>
      <c r="R135" s="134"/>
      <c r="S135" s="134"/>
      <c r="T135" s="136" t="n">
        <v>448985.69</v>
      </c>
      <c r="U135" s="134"/>
      <c r="V135" s="132" t="n">
        <v>2024</v>
      </c>
    </row>
    <row r="136" customFormat="false" ht="12.75" hidden="false" customHeight="true" outlineLevel="0" collapsed="false">
      <c r="A136" s="132" t="n">
        <f aca="false">A135+1</f>
        <v>23</v>
      </c>
      <c r="B136" s="133" t="s">
        <v>80</v>
      </c>
      <c r="C136" s="134" t="n">
        <f aca="false">D136+E136+F136+G136+H136+I136+K136+M136+O136+Q136+R136+S136+T136+U136</f>
        <v>16776145.46</v>
      </c>
      <c r="D136" s="134"/>
      <c r="E136" s="134" t="n">
        <v>1399261.79</v>
      </c>
      <c r="F136" s="134"/>
      <c r="G136" s="134"/>
      <c r="H136" s="134"/>
      <c r="I136" s="134" t="n">
        <v>340974.68</v>
      </c>
      <c r="J136" s="140"/>
      <c r="K136" s="140"/>
      <c r="L136" s="156"/>
      <c r="M136" s="134" t="n">
        <v>11609577.52</v>
      </c>
      <c r="N136" s="135"/>
      <c r="O136" s="134" t="n">
        <v>617840.62</v>
      </c>
      <c r="P136" s="135"/>
      <c r="Q136" s="134" t="n">
        <v>2511743.04</v>
      </c>
      <c r="R136" s="134"/>
      <c r="S136" s="134"/>
      <c r="T136" s="136"/>
      <c r="U136" s="136" t="n">
        <v>296747.81</v>
      </c>
      <c r="V136" s="132" t="n">
        <v>2024</v>
      </c>
    </row>
    <row r="137" customFormat="false" ht="12.75" hidden="false" customHeight="true" outlineLevel="0" collapsed="false">
      <c r="A137" s="132" t="n">
        <f aca="false">A136+1</f>
        <v>24</v>
      </c>
      <c r="B137" s="133" t="s">
        <v>289</v>
      </c>
      <c r="C137" s="134" t="n">
        <f aca="false">D137+E137+F137+G137+H137+I137+K137+M137+O137+Q137+R137+S137+T137+U137</f>
        <v>4640646.87</v>
      </c>
      <c r="D137" s="134"/>
      <c r="E137" s="134" t="n">
        <v>1500046.66</v>
      </c>
      <c r="F137" s="134"/>
      <c r="G137" s="134" t="n">
        <v>842824.45</v>
      </c>
      <c r="H137" s="134"/>
      <c r="I137" s="134" t="n">
        <v>162433.53</v>
      </c>
      <c r="J137" s="140"/>
      <c r="K137" s="140"/>
      <c r="L137" s="156"/>
      <c r="M137" s="134"/>
      <c r="N137" s="140"/>
      <c r="O137" s="134"/>
      <c r="P137" s="134"/>
      <c r="Q137" s="134"/>
      <c r="R137" s="134" t="n">
        <v>2056722.46</v>
      </c>
      <c r="S137" s="134"/>
      <c r="T137" s="136"/>
      <c r="U137" s="136" t="n">
        <v>78619.77</v>
      </c>
      <c r="V137" s="132" t="n">
        <v>2024</v>
      </c>
    </row>
    <row r="138" customFormat="false" ht="12.75" hidden="false" customHeight="true" outlineLevel="0" collapsed="false">
      <c r="A138" s="132" t="n">
        <f aca="false">A137+1</f>
        <v>25</v>
      </c>
      <c r="B138" s="133" t="s">
        <v>103</v>
      </c>
      <c r="C138" s="134" t="n">
        <f aca="false">D138+E138+F138+G138+H138+I138+K138+M138+O138+Q138+R138+S138+T138+U138</f>
        <v>879472.56</v>
      </c>
      <c r="D138" s="134"/>
      <c r="E138" s="134"/>
      <c r="F138" s="134"/>
      <c r="G138" s="134" t="n">
        <v>344428.88</v>
      </c>
      <c r="H138" s="134"/>
      <c r="I138" s="134" t="n">
        <v>494292.25</v>
      </c>
      <c r="J138" s="140"/>
      <c r="K138" s="140"/>
      <c r="L138" s="156"/>
      <c r="M138" s="134"/>
      <c r="N138" s="140"/>
      <c r="O138" s="134"/>
      <c r="P138" s="134"/>
      <c r="Q138" s="134"/>
      <c r="R138" s="134"/>
      <c r="S138" s="134"/>
      <c r="T138" s="136"/>
      <c r="U138" s="136" t="n">
        <v>40751.43</v>
      </c>
      <c r="V138" s="132" t="n">
        <v>2024</v>
      </c>
    </row>
    <row r="139" customFormat="false" ht="12.75" hidden="false" customHeight="true" outlineLevel="0" collapsed="false">
      <c r="A139" s="132" t="n">
        <f aca="false">A138+1</f>
        <v>26</v>
      </c>
      <c r="B139" s="133" t="s">
        <v>290</v>
      </c>
      <c r="C139" s="134" t="n">
        <f aca="false">D139+E139+F139+G139+H139+I139+K139+M139+O139+Q139+R139+S139+T139+U139</f>
        <v>3679752.36</v>
      </c>
      <c r="D139" s="134" t="n">
        <v>866698.23</v>
      </c>
      <c r="E139" s="134" t="n">
        <v>1081417.13</v>
      </c>
      <c r="F139" s="134"/>
      <c r="G139" s="134" t="n">
        <v>1222723.03</v>
      </c>
      <c r="H139" s="134"/>
      <c r="I139" s="134" t="n">
        <v>454801.3</v>
      </c>
      <c r="J139" s="140"/>
      <c r="K139" s="140"/>
      <c r="L139" s="156"/>
      <c r="M139" s="134"/>
      <c r="N139" s="140"/>
      <c r="O139" s="134"/>
      <c r="P139" s="134"/>
      <c r="Q139" s="134"/>
      <c r="R139" s="134"/>
      <c r="S139" s="134"/>
      <c r="T139" s="136"/>
      <c r="U139" s="136" t="n">
        <v>54112.67</v>
      </c>
      <c r="V139" s="132" t="n">
        <v>2024</v>
      </c>
    </row>
    <row r="140" customFormat="false" ht="12.75" hidden="false" customHeight="true" outlineLevel="0" collapsed="false">
      <c r="A140" s="132" t="n">
        <f aca="false">A139+1</f>
        <v>27</v>
      </c>
      <c r="B140" s="133" t="s">
        <v>292</v>
      </c>
      <c r="C140" s="134" t="n">
        <f aca="false">D140+E140+F140+G140+H140+I140+K140+M140+O140+Q140+R140+S140+T140+U140</f>
        <v>4288504.817682</v>
      </c>
      <c r="D140" s="134"/>
      <c r="E140" s="134" t="n">
        <v>1883019.46</v>
      </c>
      <c r="F140" s="134"/>
      <c r="G140" s="134" t="n">
        <v>1751003.19</v>
      </c>
      <c r="H140" s="134"/>
      <c r="I140" s="134" t="n">
        <v>564630.98</v>
      </c>
      <c r="J140" s="140"/>
      <c r="K140" s="140"/>
      <c r="L140" s="156"/>
      <c r="M140" s="134"/>
      <c r="N140" s="140"/>
      <c r="O140" s="140"/>
      <c r="P140" s="134"/>
      <c r="Q140" s="134"/>
      <c r="R140" s="134"/>
      <c r="S140" s="134"/>
      <c r="T140" s="136"/>
      <c r="U140" s="136" t="n">
        <f aca="false">(D140+E140+F140+G140+H140+I140+M140+O140+Q140+R140+S140)*2.14%</f>
        <v>89851.187682</v>
      </c>
      <c r="V140" s="132" t="n">
        <v>2024</v>
      </c>
    </row>
    <row r="141" customFormat="false" ht="12.75" hidden="false" customHeight="true" outlineLevel="0" collapsed="false">
      <c r="A141" s="132" t="n">
        <f aca="false">A140+1</f>
        <v>28</v>
      </c>
      <c r="B141" s="133" t="s">
        <v>294</v>
      </c>
      <c r="C141" s="134" t="n">
        <f aca="false">D141+E141+F141+G141+H141+I141+K141+M141+O141+Q141+R141+S141+T141+U141</f>
        <v>5365553.58</v>
      </c>
      <c r="D141" s="134"/>
      <c r="E141" s="134"/>
      <c r="F141" s="134"/>
      <c r="G141" s="134"/>
      <c r="H141" s="134"/>
      <c r="I141" s="134" t="n">
        <v>18309.59</v>
      </c>
      <c r="J141" s="140"/>
      <c r="K141" s="140"/>
      <c r="L141" s="156"/>
      <c r="M141" s="134" t="n">
        <v>2675475.68</v>
      </c>
      <c r="N141" s="140"/>
      <c r="O141" s="134"/>
      <c r="P141" s="134"/>
      <c r="Q141" s="134" t="n">
        <v>2592865.05</v>
      </c>
      <c r="R141" s="134"/>
      <c r="S141" s="134"/>
      <c r="T141" s="136"/>
      <c r="U141" s="136" t="n">
        <v>78903.26</v>
      </c>
      <c r="V141" s="132" t="n">
        <v>2024</v>
      </c>
    </row>
    <row r="142" customFormat="false" ht="12.75" hidden="false" customHeight="true" outlineLevel="0" collapsed="false">
      <c r="A142" s="132" t="n">
        <f aca="false">A141+1</f>
        <v>29</v>
      </c>
      <c r="B142" s="133" t="s">
        <v>93</v>
      </c>
      <c r="C142" s="134" t="n">
        <f aca="false">D142+E142+F142+G142+H142+I142+K142+M142+O142+Q142+R142+S142+T142+U142</f>
        <v>12658407.003352</v>
      </c>
      <c r="D142" s="134"/>
      <c r="E142" s="134"/>
      <c r="F142" s="134"/>
      <c r="G142" s="134"/>
      <c r="H142" s="134"/>
      <c r="I142" s="134"/>
      <c r="J142" s="140"/>
      <c r="K142" s="140"/>
      <c r="L142" s="156"/>
      <c r="M142" s="134" t="n">
        <v>12393192.68</v>
      </c>
      <c r="N142" s="140"/>
      <c r="O142" s="134"/>
      <c r="P142" s="134"/>
      <c r="Q142" s="134"/>
      <c r="R142" s="134"/>
      <c r="S142" s="134"/>
      <c r="T142" s="136"/>
      <c r="U142" s="136" t="n">
        <f aca="false">(D142+E142+F142+G142+H142+I142+M142+O142+Q142+R142+S142)*2.14%</f>
        <v>265214.323352</v>
      </c>
      <c r="V142" s="132" t="n">
        <v>2024</v>
      </c>
    </row>
    <row r="143" customFormat="false" ht="12.75" hidden="false" customHeight="true" outlineLevel="0" collapsed="false">
      <c r="A143" s="132" t="n">
        <f aca="false">A142+1</f>
        <v>30</v>
      </c>
      <c r="B143" s="133" t="s">
        <v>76</v>
      </c>
      <c r="C143" s="134" t="n">
        <f aca="false">D143+E143+F143+G143+H143+I143+K143+M143+O143+Q143+R143+S143+T143+U143</f>
        <v>10918521.875186</v>
      </c>
      <c r="D143" s="134"/>
      <c r="E143" s="134"/>
      <c r="F143" s="134"/>
      <c r="G143" s="134"/>
      <c r="H143" s="134"/>
      <c r="I143" s="134"/>
      <c r="J143" s="140"/>
      <c r="K143" s="140"/>
      <c r="L143" s="156"/>
      <c r="M143" s="134" t="n">
        <v>10689760.99</v>
      </c>
      <c r="N143" s="140"/>
      <c r="O143" s="134"/>
      <c r="P143" s="134"/>
      <c r="Q143" s="134"/>
      <c r="R143" s="134"/>
      <c r="S143" s="134"/>
      <c r="T143" s="136"/>
      <c r="U143" s="136" t="n">
        <f aca="false">(D143+E143+F143+G143+H143+I143+M143+O143+Q143+R143+S143)*2.14%</f>
        <v>228760.885186</v>
      </c>
      <c r="V143" s="132" t="n">
        <v>2024</v>
      </c>
    </row>
    <row r="144" customFormat="false" ht="12.75" hidden="false" customHeight="true" outlineLevel="0" collapsed="false">
      <c r="A144" s="132" t="n">
        <f aca="false">A143+1</f>
        <v>31</v>
      </c>
      <c r="B144" s="133" t="s">
        <v>100</v>
      </c>
      <c r="C144" s="134" t="n">
        <f aca="false">D144+E144+F144+G144+H144+I144+K144+M144+N145+Q144+R144+S144+T144+U144</f>
        <v>13597420.705714</v>
      </c>
      <c r="D144" s="134"/>
      <c r="E144" s="134"/>
      <c r="F144" s="134"/>
      <c r="G144" s="134"/>
      <c r="H144" s="134"/>
      <c r="I144" s="134"/>
      <c r="J144" s="140"/>
      <c r="K144" s="140"/>
      <c r="L144" s="156"/>
      <c r="M144" s="134" t="n">
        <v>13312532.51</v>
      </c>
      <c r="N144" s="140"/>
      <c r="P144" s="134"/>
      <c r="Q144" s="134"/>
      <c r="R144" s="134"/>
      <c r="S144" s="134"/>
      <c r="T144" s="136"/>
      <c r="U144" s="136" t="n">
        <f aca="false">(D144+E144+F144+G144+H144+I144+M144+N145+Q144+R144+S144)*2.14%</f>
        <v>284888.195714</v>
      </c>
      <c r="V144" s="132" t="n">
        <v>2024</v>
      </c>
    </row>
    <row r="145" customFormat="false" ht="12.75" hidden="false" customHeight="true" outlineLevel="0" collapsed="false">
      <c r="A145" s="132" t="n">
        <f aca="false">A144+1</f>
        <v>32</v>
      </c>
      <c r="B145" s="133" t="s">
        <v>87</v>
      </c>
      <c r="C145" s="134" t="n">
        <f aca="false">D145+E145+F145+G145+H145+I145+K145+M145+O145+Q145+R145+S145+T145+U145</f>
        <v>12343044.71</v>
      </c>
      <c r="D145" s="134"/>
      <c r="E145" s="134"/>
      <c r="F145" s="134"/>
      <c r="G145" s="134"/>
      <c r="H145" s="134"/>
      <c r="I145" s="134"/>
      <c r="J145" s="140"/>
      <c r="K145" s="140"/>
      <c r="L145" s="156"/>
      <c r="M145" s="134" t="n">
        <v>12161533.82</v>
      </c>
      <c r="N145" s="134"/>
      <c r="O145" s="134"/>
      <c r="P145" s="134"/>
      <c r="Q145" s="134"/>
      <c r="R145" s="134"/>
      <c r="S145" s="134"/>
      <c r="T145" s="136"/>
      <c r="U145" s="136" t="n">
        <v>181510.89</v>
      </c>
      <c r="V145" s="132" t="n">
        <v>2024</v>
      </c>
    </row>
    <row r="146" customFormat="false" ht="12.75" hidden="false" customHeight="true" outlineLevel="0" collapsed="false">
      <c r="A146" s="132" t="n">
        <f aca="false">A145+1</f>
        <v>33</v>
      </c>
      <c r="B146" s="157" t="s">
        <v>85</v>
      </c>
      <c r="C146" s="134" t="n">
        <f aca="false">D146+E146+F146+G146+H146+I146+K146+M146+O146+Q146+R146+S146+T146+U146</f>
        <v>7449054.51</v>
      </c>
      <c r="D146" s="134"/>
      <c r="E146" s="134"/>
      <c r="F146" s="134"/>
      <c r="G146" s="134"/>
      <c r="H146" s="134"/>
      <c r="I146" s="134"/>
      <c r="J146" s="140"/>
      <c r="K146" s="140"/>
      <c r="L146" s="156"/>
      <c r="M146" s="134" t="n">
        <v>7354730.12</v>
      </c>
      <c r="N146" s="140"/>
      <c r="O146" s="134"/>
      <c r="P146" s="134"/>
      <c r="Q146" s="134"/>
      <c r="R146" s="134"/>
      <c r="S146" s="134"/>
      <c r="T146" s="136"/>
      <c r="U146" s="136" t="n">
        <v>94324.39</v>
      </c>
      <c r="V146" s="132" t="n">
        <v>2024</v>
      </c>
    </row>
    <row r="147" customFormat="false" ht="12.75" hidden="false" customHeight="true" outlineLevel="0" collapsed="false">
      <c r="A147" s="132" t="n">
        <f aca="false">A146+1</f>
        <v>34</v>
      </c>
      <c r="B147" s="133" t="s">
        <v>225</v>
      </c>
      <c r="C147" s="134" t="n">
        <f aca="false">D147+E147+F147+G147+H147+I147+K147+M147+O147+Q147+R147+S147+T147+U147</f>
        <v>6369982.17</v>
      </c>
      <c r="D147" s="134"/>
      <c r="E147" s="134"/>
      <c r="F147" s="134"/>
      <c r="G147" s="134"/>
      <c r="H147" s="134"/>
      <c r="I147" s="134"/>
      <c r="J147" s="140"/>
      <c r="K147" s="140"/>
      <c r="L147" s="156"/>
      <c r="M147" s="134" t="n">
        <v>6283109.46</v>
      </c>
      <c r="N147" s="140"/>
      <c r="O147" s="134"/>
      <c r="P147" s="134"/>
      <c r="Q147" s="134"/>
      <c r="R147" s="134"/>
      <c r="S147" s="134"/>
      <c r="T147" s="136"/>
      <c r="U147" s="136" t="n">
        <v>86872.71</v>
      </c>
      <c r="V147" s="132" t="n">
        <v>2024</v>
      </c>
    </row>
    <row r="148" customFormat="false" ht="12.75" hidden="false" customHeight="true" outlineLevel="0" collapsed="false">
      <c r="A148" s="132" t="n">
        <f aca="false">A147+1</f>
        <v>35</v>
      </c>
      <c r="B148" s="133" t="s">
        <v>183</v>
      </c>
      <c r="C148" s="134" t="n">
        <f aca="false">D148+E148+F148+G148+H148+I148+K148+M148+O148+Q148+R148+S148+T148+U148</f>
        <v>4489382.54</v>
      </c>
      <c r="D148" s="134"/>
      <c r="E148" s="134"/>
      <c r="F148" s="134"/>
      <c r="G148" s="134"/>
      <c r="H148" s="134"/>
      <c r="I148" s="134"/>
      <c r="J148" s="140"/>
      <c r="K148" s="140"/>
      <c r="L148" s="156"/>
      <c r="M148" s="134" t="n">
        <v>4432535.29</v>
      </c>
      <c r="N148" s="140"/>
      <c r="O148" s="134"/>
      <c r="P148" s="134"/>
      <c r="Q148" s="134"/>
      <c r="R148" s="134"/>
      <c r="S148" s="134"/>
      <c r="T148" s="136"/>
      <c r="U148" s="136" t="n">
        <v>56847.25</v>
      </c>
      <c r="V148" s="132" t="n">
        <v>2024</v>
      </c>
    </row>
    <row r="149" customFormat="false" ht="12.75" hidden="false" customHeight="true" outlineLevel="0" collapsed="false">
      <c r="A149" s="132" t="n">
        <f aca="false">A148+1</f>
        <v>36</v>
      </c>
      <c r="B149" s="133" t="s">
        <v>296</v>
      </c>
      <c r="C149" s="134" t="n">
        <f aca="false">D149+E149+F149+G149+H149+I149+K149+M149+O149+Q149+R149+S149+T149+U149</f>
        <v>4834163.24</v>
      </c>
      <c r="D149" s="134"/>
      <c r="E149" s="134"/>
      <c r="F149" s="134"/>
      <c r="G149" s="134"/>
      <c r="H149" s="134"/>
      <c r="I149" s="134"/>
      <c r="J149" s="140"/>
      <c r="K149" s="140"/>
      <c r="L149" s="156"/>
      <c r="M149" s="134" t="n">
        <v>4772950.17</v>
      </c>
      <c r="N149" s="140"/>
      <c r="O149" s="134"/>
      <c r="P149" s="134"/>
      <c r="Q149" s="134"/>
      <c r="R149" s="134"/>
      <c r="S149" s="134"/>
      <c r="T149" s="136"/>
      <c r="U149" s="136" t="n">
        <v>61213.07</v>
      </c>
      <c r="V149" s="132" t="n">
        <v>2024</v>
      </c>
    </row>
    <row r="150" customFormat="false" ht="12.75" hidden="false" customHeight="true" outlineLevel="0" collapsed="false">
      <c r="A150" s="132" t="n">
        <f aca="false">A149+1</f>
        <v>37</v>
      </c>
      <c r="B150" s="133" t="s">
        <v>298</v>
      </c>
      <c r="C150" s="134" t="n">
        <f aca="false">D150+E150+F150+G150+H150+I150+K150+M150+O150+Q150+R150+S150+T150+U150</f>
        <v>4128252.806024</v>
      </c>
      <c r="D150" s="134"/>
      <c r="E150" s="134"/>
      <c r="F150" s="134"/>
      <c r="G150" s="134"/>
      <c r="H150" s="134"/>
      <c r="I150" s="134"/>
      <c r="J150" s="140"/>
      <c r="K150" s="140"/>
      <c r="L150" s="156"/>
      <c r="M150" s="134" t="n">
        <v>4041759.16</v>
      </c>
      <c r="N150" s="140"/>
      <c r="O150" s="134"/>
      <c r="P150" s="134"/>
      <c r="Q150" s="134"/>
      <c r="R150" s="134"/>
      <c r="S150" s="134"/>
      <c r="T150" s="136"/>
      <c r="U150" s="136" t="n">
        <f aca="false">(D150+E150+F150+G150+H150+I150+M150+O150+Q150+R150+S150)*2.14%</f>
        <v>86493.646024</v>
      </c>
      <c r="V150" s="132" t="n">
        <v>2024</v>
      </c>
    </row>
    <row r="151" customFormat="false" ht="12.75" hidden="false" customHeight="true" outlineLevel="0" collapsed="false">
      <c r="A151" s="132" t="n">
        <f aca="false">A150+1</f>
        <v>38</v>
      </c>
      <c r="B151" s="133" t="s">
        <v>300</v>
      </c>
      <c r="C151" s="134" t="n">
        <f aca="false">D151+E151+F151+G151+H151+I151+K151+M151+O151+Q151+R151+S151+T151+U151</f>
        <v>98305.17</v>
      </c>
      <c r="D151" s="134"/>
      <c r="E151" s="134"/>
      <c r="F151" s="134"/>
      <c r="G151" s="134"/>
      <c r="H151" s="134"/>
      <c r="I151" s="134"/>
      <c r="J151" s="140"/>
      <c r="K151" s="140"/>
      <c r="L151" s="156"/>
      <c r="M151" s="134"/>
      <c r="N151" s="140"/>
      <c r="O151" s="134"/>
      <c r="P151" s="134"/>
      <c r="Q151" s="134"/>
      <c r="R151" s="134"/>
      <c r="S151" s="134"/>
      <c r="T151" s="136" t="n">
        <v>98305.17</v>
      </c>
      <c r="U151" s="136"/>
      <c r="V151" s="132" t="n">
        <v>2024</v>
      </c>
    </row>
    <row r="152" customFormat="false" ht="12.75" hidden="false" customHeight="true" outlineLevel="0" collapsed="false">
      <c r="A152" s="132" t="n">
        <f aca="false">A151+1</f>
        <v>39</v>
      </c>
      <c r="B152" s="133" t="s">
        <v>302</v>
      </c>
      <c r="C152" s="134" t="n">
        <f aca="false">D152+E152+F152+G152+H152+I152+K152+M152+O152+Q152+R152+S152+T152+U152</f>
        <v>552902.22</v>
      </c>
      <c r="D152" s="134"/>
      <c r="E152" s="134"/>
      <c r="F152" s="134"/>
      <c r="G152" s="134"/>
      <c r="H152" s="134"/>
      <c r="I152" s="134"/>
      <c r="J152" s="140"/>
      <c r="K152" s="140"/>
      <c r="L152" s="156"/>
      <c r="M152" s="134"/>
      <c r="N152" s="140"/>
      <c r="O152" s="134"/>
      <c r="P152" s="134"/>
      <c r="Q152" s="134"/>
      <c r="R152" s="134"/>
      <c r="S152" s="134"/>
      <c r="T152" s="136" t="n">
        <v>552902.22</v>
      </c>
      <c r="U152" s="136"/>
      <c r="V152" s="132" t="n">
        <v>2024</v>
      </c>
    </row>
    <row r="153" customFormat="false" ht="12.75" hidden="false" customHeight="true" outlineLevel="0" collapsed="false">
      <c r="A153" s="132" t="n">
        <f aca="false">A152+1</f>
        <v>40</v>
      </c>
      <c r="B153" s="133" t="s">
        <v>304</v>
      </c>
      <c r="C153" s="134" t="n">
        <f aca="false">D153+E153+F153+G153+H153+I153+K153+M153+O153+Q153+R153+S153+T153+U153</f>
        <v>33528.19</v>
      </c>
      <c r="D153" s="134"/>
      <c r="E153" s="134"/>
      <c r="F153" s="134"/>
      <c r="G153" s="134"/>
      <c r="H153" s="134"/>
      <c r="I153" s="134"/>
      <c r="J153" s="140"/>
      <c r="K153" s="140"/>
      <c r="L153" s="156"/>
      <c r="M153" s="134"/>
      <c r="N153" s="140"/>
      <c r="O153" s="134"/>
      <c r="P153" s="134"/>
      <c r="Q153" s="134"/>
      <c r="R153" s="134"/>
      <c r="S153" s="134"/>
      <c r="T153" s="136" t="n">
        <v>33528.19</v>
      </c>
      <c r="U153" s="136"/>
      <c r="V153" s="132" t="n">
        <v>2024</v>
      </c>
    </row>
    <row r="154" customFormat="false" ht="12.75" hidden="false" customHeight="true" outlineLevel="0" collapsed="false">
      <c r="A154" s="132" t="n">
        <f aca="false">A153+1</f>
        <v>41</v>
      </c>
      <c r="B154" s="133" t="s">
        <v>308</v>
      </c>
      <c r="C154" s="134" t="n">
        <f aca="false">D154+E154+F154+G154+H154+I154+K154+M154+O154+Q154+R154+S154+T154+U154</f>
        <v>4361080.24</v>
      </c>
      <c r="D154" s="134"/>
      <c r="E154" s="134"/>
      <c r="F154" s="134"/>
      <c r="G154" s="134"/>
      <c r="H154" s="134"/>
      <c r="I154" s="134"/>
      <c r="J154" s="140"/>
      <c r="K154" s="140"/>
      <c r="L154" s="156"/>
      <c r="M154" s="134" t="n">
        <v>4299490.04</v>
      </c>
      <c r="N154" s="140"/>
      <c r="O154" s="134"/>
      <c r="P154" s="134"/>
      <c r="Q154" s="134"/>
      <c r="R154" s="134"/>
      <c r="S154" s="134"/>
      <c r="T154" s="136"/>
      <c r="U154" s="136" t="n">
        <v>61590.2</v>
      </c>
      <c r="V154" s="132" t="n">
        <v>2024</v>
      </c>
    </row>
    <row r="155" customFormat="false" ht="12.75" hidden="false" customHeight="true" outlineLevel="0" collapsed="false">
      <c r="A155" s="132" t="n">
        <f aca="false">A154+1</f>
        <v>42</v>
      </c>
      <c r="B155" s="133" t="s">
        <v>196</v>
      </c>
      <c r="C155" s="134" t="n">
        <f aca="false">D155+E155+F155+G155+H155+I155+K155+M155+O155+Q155+R155+S155+T155+U155</f>
        <v>6290308.21</v>
      </c>
      <c r="D155" s="134"/>
      <c r="E155" s="134"/>
      <c r="F155" s="134"/>
      <c r="G155" s="134"/>
      <c r="H155" s="134"/>
      <c r="I155" s="134"/>
      <c r="J155" s="140"/>
      <c r="K155" s="140"/>
      <c r="L155" s="156"/>
      <c r="M155" s="134" t="n">
        <v>6188371.98</v>
      </c>
      <c r="N155" s="140"/>
      <c r="O155" s="134"/>
      <c r="P155" s="134"/>
      <c r="Q155" s="134"/>
      <c r="R155" s="134"/>
      <c r="S155" s="134"/>
      <c r="T155" s="136"/>
      <c r="U155" s="136" t="n">
        <v>101936.23</v>
      </c>
      <c r="V155" s="132" t="n">
        <v>2024</v>
      </c>
    </row>
    <row r="156" customFormat="false" ht="12.75" hidden="false" customHeight="true" outlineLevel="0" collapsed="false">
      <c r="A156" s="161" t="s">
        <v>310</v>
      </c>
      <c r="B156" s="161"/>
      <c r="C156" s="150" t="n">
        <f aca="false">SUM(C114:C155)</f>
        <v>293146476.659077</v>
      </c>
      <c r="D156" s="150" t="n">
        <f aca="false">SUM(D114:D155)</f>
        <v>11718825.96</v>
      </c>
      <c r="E156" s="150" t="n">
        <f aca="false">SUM(E114:E155)</f>
        <v>24155649.2</v>
      </c>
      <c r="F156" s="150" t="n">
        <f aca="false">SUM(F114:F155)</f>
        <v>0</v>
      </c>
      <c r="G156" s="150" t="n">
        <f aca="false">SUM(G114:G155)</f>
        <v>18096817.82</v>
      </c>
      <c r="H156" s="150" t="n">
        <f aca="false">SUM(H114:H155)</f>
        <v>1682393.65</v>
      </c>
      <c r="I156" s="150" t="n">
        <f aca="false">SUM(I114:I155)</f>
        <v>8083521.17</v>
      </c>
      <c r="J156" s="150" t="n">
        <f aca="false">SUM(J114:J155)</f>
        <v>0</v>
      </c>
      <c r="K156" s="150" t="n">
        <f aca="false">SUM(K114:K155)</f>
        <v>0</v>
      </c>
      <c r="L156" s="150" t="n">
        <f aca="false">SUM(L114:L155)</f>
        <v>0</v>
      </c>
      <c r="M156" s="150" t="n">
        <f aca="false">SUM(M114:M155)</f>
        <v>127994427.63</v>
      </c>
      <c r="N156" s="150" t="n">
        <f aca="false">SUM(N114:N155)</f>
        <v>0</v>
      </c>
      <c r="O156" s="150" t="n">
        <f aca="false">SUM(O114:O155)</f>
        <v>5019495.49</v>
      </c>
      <c r="P156" s="150" t="n">
        <f aca="false">SUM(P114:P155)</f>
        <v>0</v>
      </c>
      <c r="Q156" s="150" t="n">
        <f aca="false">SUM(Q114:Q155)</f>
        <v>79798004.45</v>
      </c>
      <c r="R156" s="150" t="n">
        <f aca="false">SUM(R114:R155)</f>
        <v>2874883.98</v>
      </c>
      <c r="S156" s="150" t="n">
        <f aca="false">SUM(S114:S155)</f>
        <v>7239601.3</v>
      </c>
      <c r="T156" s="150" t="n">
        <f aca="false">SUM(T114:T155)</f>
        <v>1353288.91</v>
      </c>
      <c r="U156" s="150" t="n">
        <f aca="false">SUM(U114:U155)</f>
        <v>5129567.09907679</v>
      </c>
      <c r="V156" s="150"/>
    </row>
    <row r="157" customFormat="false" ht="12.75" hidden="false" customHeight="true" outlineLevel="0" collapsed="false">
      <c r="A157" s="172" t="s">
        <v>311</v>
      </c>
      <c r="B157" s="172"/>
      <c r="C157" s="146" t="n">
        <f aca="false">C58+C113+C156</f>
        <v>752334130.890293</v>
      </c>
      <c r="D157" s="146" t="n">
        <f aca="false">D58+D113+D156</f>
        <v>28205216.36</v>
      </c>
      <c r="E157" s="146" t="n">
        <f aca="false">E58+E113+E156</f>
        <v>52980284.68</v>
      </c>
      <c r="F157" s="146" t="n">
        <f aca="false">F58+F113+F156</f>
        <v>114989</v>
      </c>
      <c r="G157" s="146" t="n">
        <f aca="false">G58+G113+G156</f>
        <v>28603289.21</v>
      </c>
      <c r="H157" s="146" t="n">
        <f aca="false">H58+H113+H156</f>
        <v>1682393.65</v>
      </c>
      <c r="I157" s="146" t="n">
        <f aca="false">I58+I113+I156</f>
        <v>14703133.16</v>
      </c>
      <c r="J157" s="146" t="n">
        <f aca="false">J58+J113+J156</f>
        <v>0</v>
      </c>
      <c r="K157" s="146" t="n">
        <f aca="false">K58+K113+K156</f>
        <v>0</v>
      </c>
      <c r="L157" s="146" t="n">
        <f aca="false">L58+L113+L156</f>
        <v>0</v>
      </c>
      <c r="M157" s="146" t="n">
        <f aca="false">M58+M113+M156</f>
        <v>388951960.97</v>
      </c>
      <c r="N157" s="146" t="n">
        <f aca="false">N58+N113+N156</f>
        <v>0</v>
      </c>
      <c r="O157" s="146" t="n">
        <f aca="false">O58+O113+O156</f>
        <v>6796079.89</v>
      </c>
      <c r="P157" s="146" t="n">
        <f aca="false">P58+P113+P156</f>
        <v>0</v>
      </c>
      <c r="Q157" s="146" t="n">
        <f aca="false">Q58+Q113+Q156</f>
        <v>176454636.91</v>
      </c>
      <c r="R157" s="146" t="n">
        <f aca="false">R58+R113+R156</f>
        <v>4616391.57</v>
      </c>
      <c r="S157" s="146" t="n">
        <f aca="false">S58+S113+S156</f>
        <v>9530758.08</v>
      </c>
      <c r="T157" s="147" t="n">
        <f aca="false">T58+T113+T156</f>
        <v>26857360.8867728</v>
      </c>
      <c r="U157" s="146" t="n">
        <f aca="false">U58+U113+U156</f>
        <v>12542183.51352</v>
      </c>
      <c r="V157" s="146"/>
    </row>
    <row r="158" customFormat="false" ht="12.75" hidden="false" customHeight="true" outlineLevel="0" collapsed="false">
      <c r="A158" s="155" t="s">
        <v>312</v>
      </c>
      <c r="B158" s="155"/>
      <c r="C158" s="134"/>
      <c r="D158" s="134"/>
      <c r="E158" s="134"/>
      <c r="F158" s="134"/>
      <c r="G158" s="134"/>
      <c r="H158" s="134"/>
      <c r="I158" s="134"/>
      <c r="J158" s="140"/>
      <c r="K158" s="140"/>
      <c r="L158" s="156"/>
      <c r="M158" s="134"/>
      <c r="N158" s="140"/>
      <c r="O158" s="134"/>
      <c r="P158" s="134"/>
      <c r="Q158" s="134"/>
      <c r="R158" s="134"/>
      <c r="S158" s="134"/>
      <c r="T158" s="134"/>
      <c r="U158" s="134"/>
      <c r="V158" s="132"/>
    </row>
    <row r="159" customFormat="false" ht="12.75" hidden="false" customHeight="true" outlineLevel="0" collapsed="false">
      <c r="A159" s="132" t="n">
        <v>1</v>
      </c>
      <c r="B159" s="133" t="s">
        <v>313</v>
      </c>
      <c r="C159" s="134" t="n">
        <f aca="false">D159+E159+F159+G159+H159+I159+K159+M159+O159+Q159+R159+S159+T159+U159</f>
        <v>337855.15</v>
      </c>
      <c r="D159" s="132"/>
      <c r="E159" s="134"/>
      <c r="F159" s="134"/>
      <c r="G159" s="134"/>
      <c r="H159" s="134"/>
      <c r="I159" s="134"/>
      <c r="J159" s="140"/>
      <c r="K159" s="140"/>
      <c r="L159" s="156"/>
      <c r="M159" s="134"/>
      <c r="N159" s="140"/>
      <c r="O159" s="140"/>
      <c r="P159" s="134"/>
      <c r="Q159" s="134"/>
      <c r="R159" s="134"/>
      <c r="S159" s="134"/>
      <c r="T159" s="136" t="n">
        <v>337855.15</v>
      </c>
      <c r="U159" s="134"/>
      <c r="V159" s="132" t="n">
        <v>2022</v>
      </c>
    </row>
    <row r="160" customFormat="false" ht="12.75" hidden="false" customHeight="true" outlineLevel="0" collapsed="false">
      <c r="A160" s="161" t="s">
        <v>316</v>
      </c>
      <c r="B160" s="161"/>
      <c r="C160" s="150" t="n">
        <f aca="false">SUM(C159:C159)</f>
        <v>337855.15</v>
      </c>
      <c r="D160" s="150" t="n">
        <f aca="false">SUM(D159:D159)</f>
        <v>0</v>
      </c>
      <c r="E160" s="150" t="n">
        <f aca="false">SUM(E159:E159)</f>
        <v>0</v>
      </c>
      <c r="F160" s="150" t="n">
        <f aca="false">SUM(F159:F159)</f>
        <v>0</v>
      </c>
      <c r="G160" s="150" t="n">
        <f aca="false">SUM(G159:G159)</f>
        <v>0</v>
      </c>
      <c r="H160" s="150" t="n">
        <f aca="false">SUM(H159:H159)</f>
        <v>0</v>
      </c>
      <c r="I160" s="150" t="n">
        <f aca="false">SUM(I159:I159)</f>
        <v>0</v>
      </c>
      <c r="J160" s="150" t="n">
        <f aca="false">SUM(J159:J159)</f>
        <v>0</v>
      </c>
      <c r="K160" s="150" t="n">
        <f aca="false">SUM(K159:K159)</f>
        <v>0</v>
      </c>
      <c r="L160" s="150" t="n">
        <f aca="false">SUM(L159:L159)</f>
        <v>0</v>
      </c>
      <c r="M160" s="150" t="n">
        <f aca="false">SUM(M159:M159)</f>
        <v>0</v>
      </c>
      <c r="N160" s="150" t="n">
        <f aca="false">SUM(N159:N159)</f>
        <v>0</v>
      </c>
      <c r="O160" s="150" t="n">
        <f aca="false">SUM(O159:O159)</f>
        <v>0</v>
      </c>
      <c r="P160" s="150" t="n">
        <f aca="false">SUM(P159:P159)</f>
        <v>0</v>
      </c>
      <c r="Q160" s="150" t="n">
        <f aca="false">SUM(Q159:Q159)</f>
        <v>0</v>
      </c>
      <c r="R160" s="150" t="n">
        <f aca="false">SUM(R159:R159)</f>
        <v>0</v>
      </c>
      <c r="S160" s="150" t="n">
        <f aca="false">SUM(S159:S159)</f>
        <v>0</v>
      </c>
      <c r="T160" s="151" t="n">
        <f aca="false">SUM(T159:T159)</f>
        <v>337855.15</v>
      </c>
      <c r="U160" s="150" t="n">
        <f aca="false">SUM(U159:U159)</f>
        <v>0</v>
      </c>
      <c r="V160" s="173"/>
    </row>
    <row r="161" customFormat="false" ht="12.75" hidden="false" customHeight="true" outlineLevel="0" collapsed="false">
      <c r="A161" s="132" t="n">
        <v>1</v>
      </c>
      <c r="B161" s="133" t="s">
        <v>317</v>
      </c>
      <c r="C161" s="134" t="n">
        <f aca="false">D161+E161+F161+G161+H161+I161+K161+M161+O161+Q161+R161+S161+T161+U161</f>
        <v>16254257.06</v>
      </c>
      <c r="D161" s="134" t="n">
        <v>755831.87</v>
      </c>
      <c r="E161" s="134" t="n">
        <v>826716.43</v>
      </c>
      <c r="F161" s="134"/>
      <c r="G161" s="134" t="n">
        <v>49471.85</v>
      </c>
      <c r="H161" s="134"/>
      <c r="I161" s="134" t="n">
        <v>262291.01</v>
      </c>
      <c r="J161" s="140"/>
      <c r="K161" s="140"/>
      <c r="L161" s="156"/>
      <c r="M161" s="134" t="n">
        <v>5177926.89</v>
      </c>
      <c r="N161" s="140"/>
      <c r="O161" s="134"/>
      <c r="P161" s="134"/>
      <c r="Q161" s="134" t="n">
        <v>8859824.9</v>
      </c>
      <c r="R161" s="134"/>
      <c r="S161" s="134"/>
      <c r="T161" s="134"/>
      <c r="U161" s="136" t="n">
        <v>322194.11</v>
      </c>
      <c r="V161" s="132" t="n">
        <v>2023</v>
      </c>
    </row>
    <row r="162" customFormat="false" ht="12.75" hidden="false" customHeight="true" outlineLevel="0" collapsed="false">
      <c r="A162" s="161" t="s">
        <v>319</v>
      </c>
      <c r="B162" s="161"/>
      <c r="C162" s="150" t="n">
        <f aca="false">SUM(C161:C161)</f>
        <v>16254257.06</v>
      </c>
      <c r="D162" s="150" t="n">
        <f aca="false">SUM(D161:D161)</f>
        <v>755831.87</v>
      </c>
      <c r="E162" s="150" t="n">
        <f aca="false">SUM(E161:E161)</f>
        <v>826716.43</v>
      </c>
      <c r="F162" s="150" t="n">
        <f aca="false">SUM(F161:F161)</f>
        <v>0</v>
      </c>
      <c r="G162" s="150" t="n">
        <f aca="false">SUM(G161:G161)</f>
        <v>49471.85</v>
      </c>
      <c r="H162" s="150" t="n">
        <f aca="false">SUM(H161:H161)</f>
        <v>0</v>
      </c>
      <c r="I162" s="150" t="n">
        <f aca="false">SUM(I161:I161)</f>
        <v>262291.01</v>
      </c>
      <c r="J162" s="150" t="n">
        <f aca="false">SUM(J161:J161)</f>
        <v>0</v>
      </c>
      <c r="K162" s="150" t="n">
        <f aca="false">SUM(K161:K161)</f>
        <v>0</v>
      </c>
      <c r="L162" s="150" t="n">
        <f aca="false">SUM(L161:L161)</f>
        <v>0</v>
      </c>
      <c r="M162" s="150" t="n">
        <f aca="false">SUM(M161:M161)</f>
        <v>5177926.89</v>
      </c>
      <c r="N162" s="150" t="n">
        <f aca="false">SUM(N161:N161)</f>
        <v>0</v>
      </c>
      <c r="O162" s="150" t="n">
        <f aca="false">SUM(O161:O161)</f>
        <v>0</v>
      </c>
      <c r="P162" s="150" t="n">
        <f aca="false">SUM(P161:P161)</f>
        <v>0</v>
      </c>
      <c r="Q162" s="150" t="n">
        <f aca="false">SUM(Q161:Q161)</f>
        <v>8859824.9</v>
      </c>
      <c r="R162" s="150" t="n">
        <f aca="false">SUM(R161:R161)</f>
        <v>0</v>
      </c>
      <c r="S162" s="150" t="n">
        <f aca="false">SUM(S161:S161)</f>
        <v>0</v>
      </c>
      <c r="T162" s="151" t="n">
        <f aca="false">SUM(T161:T161)</f>
        <v>0</v>
      </c>
      <c r="U162" s="150" t="n">
        <f aca="false">SUM(U161:U161)</f>
        <v>322194.11</v>
      </c>
      <c r="V162" s="169"/>
    </row>
    <row r="163" customFormat="false" ht="12.75" hidden="false" customHeight="true" outlineLevel="0" collapsed="false">
      <c r="A163" s="132"/>
      <c r="B163" s="133"/>
      <c r="C163" s="134"/>
      <c r="D163" s="134"/>
      <c r="E163" s="134"/>
      <c r="F163" s="134"/>
      <c r="G163" s="134"/>
      <c r="H163" s="134"/>
      <c r="I163" s="134"/>
      <c r="J163" s="140"/>
      <c r="K163" s="140"/>
      <c r="L163" s="156"/>
      <c r="M163" s="134"/>
      <c r="N163" s="140"/>
      <c r="O163" s="140"/>
      <c r="P163" s="134"/>
      <c r="Q163" s="134"/>
      <c r="R163" s="134"/>
      <c r="S163" s="134"/>
      <c r="T163" s="136"/>
      <c r="U163" s="134"/>
      <c r="V163" s="132"/>
    </row>
    <row r="164" customFormat="false" ht="12.75" hidden="false" customHeight="true" outlineLevel="0" collapsed="false">
      <c r="A164" s="161" t="s">
        <v>320</v>
      </c>
      <c r="B164" s="161"/>
      <c r="C164" s="150" t="n">
        <f aca="false">SUM(C163:C163)</f>
        <v>0</v>
      </c>
      <c r="D164" s="150" t="n">
        <f aca="false">SUM(D163:D163)</f>
        <v>0</v>
      </c>
      <c r="E164" s="150" t="n">
        <f aca="false">SUM(E163:E163)</f>
        <v>0</v>
      </c>
      <c r="F164" s="150" t="n">
        <f aca="false">SUM(F163:F163)</f>
        <v>0</v>
      </c>
      <c r="G164" s="150" t="n">
        <f aca="false">SUM(G163:G163)</f>
        <v>0</v>
      </c>
      <c r="H164" s="150" t="n">
        <f aca="false">SUM(H163:H163)</f>
        <v>0</v>
      </c>
      <c r="I164" s="150" t="n">
        <f aca="false">SUM(I163:I163)</f>
        <v>0</v>
      </c>
      <c r="J164" s="150" t="n">
        <f aca="false">SUM(J163:J163)</f>
        <v>0</v>
      </c>
      <c r="K164" s="150" t="n">
        <f aca="false">SUM(K163:K163)</f>
        <v>0</v>
      </c>
      <c r="L164" s="150" t="n">
        <f aca="false">SUM(L163:L163)</f>
        <v>0</v>
      </c>
      <c r="M164" s="150" t="n">
        <f aca="false">SUM(M163:M163)</f>
        <v>0</v>
      </c>
      <c r="N164" s="150" t="n">
        <f aca="false">SUM(N163:N163)</f>
        <v>0</v>
      </c>
      <c r="O164" s="150" t="n">
        <f aca="false">SUM(O163:O163)</f>
        <v>0</v>
      </c>
      <c r="P164" s="150" t="n">
        <f aca="false">SUM(P163:P163)</f>
        <v>0</v>
      </c>
      <c r="Q164" s="150" t="n">
        <f aca="false">SUM(Q163:Q163)</f>
        <v>0</v>
      </c>
      <c r="R164" s="150" t="n">
        <f aca="false">SUM(R163:R163)</f>
        <v>0</v>
      </c>
      <c r="S164" s="150" t="n">
        <f aca="false">SUM(S163:S163)</f>
        <v>0</v>
      </c>
      <c r="T164" s="150" t="n">
        <f aca="false">SUM(T163:T163)</f>
        <v>0</v>
      </c>
      <c r="U164" s="150" t="n">
        <f aca="false">SUM(U163:U163)</f>
        <v>0</v>
      </c>
      <c r="V164" s="173"/>
    </row>
    <row r="165" customFormat="false" ht="12.75" hidden="false" customHeight="true" outlineLevel="0" collapsed="false">
      <c r="A165" s="172" t="s">
        <v>321</v>
      </c>
      <c r="B165" s="172"/>
      <c r="C165" s="146" t="n">
        <f aca="false">C160+C162+C164</f>
        <v>16592112.21</v>
      </c>
      <c r="D165" s="146" t="n">
        <f aca="false">D160+D162+D164</f>
        <v>755831.87</v>
      </c>
      <c r="E165" s="146" t="n">
        <f aca="false">E160+E162+E164</f>
        <v>826716.43</v>
      </c>
      <c r="F165" s="146" t="n">
        <f aca="false">F160+F162+F164</f>
        <v>0</v>
      </c>
      <c r="G165" s="146" t="n">
        <f aca="false">G160+G162+G164</f>
        <v>49471.85</v>
      </c>
      <c r="H165" s="146" t="n">
        <f aca="false">H160+H162+H164</f>
        <v>0</v>
      </c>
      <c r="I165" s="146" t="n">
        <f aca="false">I160+I162+I164</f>
        <v>262291.01</v>
      </c>
      <c r="J165" s="146" t="n">
        <f aca="false">J160+J162+J164</f>
        <v>0</v>
      </c>
      <c r="K165" s="146" t="n">
        <f aca="false">K160+K162+K164</f>
        <v>0</v>
      </c>
      <c r="L165" s="146" t="n">
        <f aca="false">L160+L162+L164</f>
        <v>0</v>
      </c>
      <c r="M165" s="146" t="n">
        <f aca="false">M160+M162+M164</f>
        <v>5177926.89</v>
      </c>
      <c r="N165" s="146" t="n">
        <f aca="false">N160+N162+N164</f>
        <v>0</v>
      </c>
      <c r="O165" s="146" t="n">
        <f aca="false">O160+O162+O164</f>
        <v>0</v>
      </c>
      <c r="P165" s="146" t="n">
        <f aca="false">P160+P162+P164</f>
        <v>0</v>
      </c>
      <c r="Q165" s="146" t="n">
        <f aca="false">Q160+Q162+Q164</f>
        <v>8859824.9</v>
      </c>
      <c r="R165" s="146" t="n">
        <f aca="false">R160+R162+R164</f>
        <v>0</v>
      </c>
      <c r="S165" s="146" t="n">
        <f aca="false">S160+S162+S164</f>
        <v>0</v>
      </c>
      <c r="T165" s="147" t="n">
        <f aca="false">T160+T162+T164</f>
        <v>337855.15</v>
      </c>
      <c r="U165" s="146" t="n">
        <f aca="false">U160+U162+U164</f>
        <v>322194.11</v>
      </c>
      <c r="V165" s="146"/>
    </row>
    <row r="166" customFormat="false" ht="12.75" hidden="false" customHeight="true" outlineLevel="0" collapsed="false">
      <c r="A166" s="155" t="s">
        <v>963</v>
      </c>
      <c r="B166" s="155"/>
      <c r="C166" s="134"/>
      <c r="D166" s="134"/>
      <c r="E166" s="134"/>
      <c r="F166" s="134"/>
      <c r="G166" s="134"/>
      <c r="H166" s="134"/>
      <c r="I166" s="134"/>
      <c r="J166" s="140"/>
      <c r="K166" s="140"/>
      <c r="L166" s="156"/>
      <c r="M166" s="134"/>
      <c r="N166" s="140"/>
      <c r="O166" s="140"/>
      <c r="P166" s="134"/>
      <c r="Q166" s="134"/>
      <c r="R166" s="134"/>
      <c r="S166" s="134"/>
      <c r="T166" s="134"/>
      <c r="U166" s="134"/>
      <c r="V166" s="132"/>
    </row>
    <row r="167" customFormat="false" ht="12.75" hidden="false" customHeight="true" outlineLevel="0" collapsed="false">
      <c r="A167" s="132" t="n">
        <v>1</v>
      </c>
      <c r="B167" s="133" t="s">
        <v>323</v>
      </c>
      <c r="C167" s="134" t="n">
        <f aca="false">D167+E167+F167+G167+H167+I167+K167+M167+O167+Q167+R167+S167+T167+U167</f>
        <v>11606437.39</v>
      </c>
      <c r="D167" s="134" t="n">
        <v>1164019.07</v>
      </c>
      <c r="E167" s="134" t="n">
        <v>2017096.8</v>
      </c>
      <c r="F167" s="134"/>
      <c r="G167" s="134" t="n">
        <v>557322.18</v>
      </c>
      <c r="H167" s="134"/>
      <c r="I167" s="134" t="n">
        <v>577364.23</v>
      </c>
      <c r="J167" s="140"/>
      <c r="K167" s="140"/>
      <c r="L167" s="156"/>
      <c r="M167" s="134" t="n">
        <v>4545267.16</v>
      </c>
      <c r="N167" s="140"/>
      <c r="O167" s="134"/>
      <c r="P167" s="134"/>
      <c r="Q167" s="134" t="n">
        <v>1625916.79</v>
      </c>
      <c r="R167" s="134" t="n">
        <v>876277.32</v>
      </c>
      <c r="S167" s="134"/>
      <c r="T167" s="134"/>
      <c r="U167" s="136" t="n">
        <v>243173.84</v>
      </c>
      <c r="V167" s="132" t="n">
        <v>2022</v>
      </c>
    </row>
    <row r="168" customFormat="false" ht="12.75" hidden="false" customHeight="true" outlineLevel="0" collapsed="false">
      <c r="A168" s="161" t="s">
        <v>325</v>
      </c>
      <c r="B168" s="161"/>
      <c r="C168" s="150" t="n">
        <f aca="false">SUM(C167)</f>
        <v>11606437.39</v>
      </c>
      <c r="D168" s="150" t="n">
        <f aca="false">SUM(D167)</f>
        <v>1164019.07</v>
      </c>
      <c r="E168" s="150" t="n">
        <f aca="false">SUM(E167)</f>
        <v>2017096.8</v>
      </c>
      <c r="F168" s="150" t="n">
        <f aca="false">SUM(F167)</f>
        <v>0</v>
      </c>
      <c r="G168" s="150" t="n">
        <f aca="false">SUM(G167)</f>
        <v>557322.18</v>
      </c>
      <c r="H168" s="150" t="n">
        <f aca="false">SUM(H167)</f>
        <v>0</v>
      </c>
      <c r="I168" s="150" t="n">
        <f aca="false">SUM(I167)</f>
        <v>577364.23</v>
      </c>
      <c r="J168" s="150" t="n">
        <f aca="false">SUM(J167)</f>
        <v>0</v>
      </c>
      <c r="K168" s="150" t="n">
        <f aca="false">SUM(K167)</f>
        <v>0</v>
      </c>
      <c r="L168" s="150" t="n">
        <f aca="false">SUM(L167)</f>
        <v>0</v>
      </c>
      <c r="M168" s="150" t="n">
        <f aca="false">SUM(M167)</f>
        <v>4545267.16</v>
      </c>
      <c r="N168" s="150" t="n">
        <f aca="false">SUM(N167)</f>
        <v>0</v>
      </c>
      <c r="O168" s="150" t="n">
        <f aca="false">SUM(O167)</f>
        <v>0</v>
      </c>
      <c r="P168" s="150" t="n">
        <f aca="false">SUM(P167)</f>
        <v>0</v>
      </c>
      <c r="Q168" s="150" t="n">
        <f aca="false">SUM(Q167)</f>
        <v>1625916.79</v>
      </c>
      <c r="R168" s="150" t="n">
        <f aca="false">SUM(R167)</f>
        <v>876277.32</v>
      </c>
      <c r="S168" s="150" t="n">
        <f aca="false">SUM(S167)</f>
        <v>0</v>
      </c>
      <c r="T168" s="151" t="n">
        <f aca="false">SUM(T167)</f>
        <v>0</v>
      </c>
      <c r="U168" s="150" t="n">
        <f aca="false">SUM(U167)</f>
        <v>243173.84</v>
      </c>
      <c r="V168" s="150"/>
    </row>
    <row r="169" customFormat="false" ht="12.75" hidden="false" customHeight="true" outlineLevel="0" collapsed="false">
      <c r="A169" s="132" t="n">
        <v>1</v>
      </c>
      <c r="B169" s="133" t="s">
        <v>326</v>
      </c>
      <c r="C169" s="134" t="n">
        <f aca="false">D169+E169+F169+G169+H169+I169+K169+M169+O169+Q169+R169+S169+T169+U169</f>
        <v>163198.353278442</v>
      </c>
      <c r="D169" s="134"/>
      <c r="E169" s="134"/>
      <c r="F169" s="134"/>
      <c r="G169" s="134"/>
      <c r="H169" s="134"/>
      <c r="I169" s="134"/>
      <c r="J169" s="140"/>
      <c r="K169" s="140"/>
      <c r="L169" s="156"/>
      <c r="M169" s="134"/>
      <c r="N169" s="140"/>
      <c r="O169" s="140"/>
      <c r="P169" s="134"/>
      <c r="Q169" s="134"/>
      <c r="R169" s="134"/>
      <c r="S169" s="134"/>
      <c r="T169" s="136" t="n">
        <v>163198.353278442</v>
      </c>
      <c r="U169" s="134"/>
      <c r="V169" s="132" t="n">
        <v>2023</v>
      </c>
    </row>
    <row r="170" customFormat="false" ht="12.75" hidden="false" customHeight="true" outlineLevel="0" collapsed="false">
      <c r="A170" s="161" t="s">
        <v>328</v>
      </c>
      <c r="B170" s="161"/>
      <c r="C170" s="150" t="n">
        <f aca="false">SUM(C169)</f>
        <v>163198.353278442</v>
      </c>
      <c r="D170" s="150" t="n">
        <f aca="false">SUM(D169)</f>
        <v>0</v>
      </c>
      <c r="E170" s="150" t="n">
        <f aca="false">SUM(E169)</f>
        <v>0</v>
      </c>
      <c r="F170" s="150" t="n">
        <f aca="false">SUM(F169)</f>
        <v>0</v>
      </c>
      <c r="G170" s="150" t="n">
        <f aca="false">SUM(G169)</f>
        <v>0</v>
      </c>
      <c r="H170" s="150" t="n">
        <f aca="false">SUM(H169)</f>
        <v>0</v>
      </c>
      <c r="I170" s="150" t="n">
        <f aca="false">SUM(I169)</f>
        <v>0</v>
      </c>
      <c r="J170" s="150" t="n">
        <f aca="false">SUM(J169)</f>
        <v>0</v>
      </c>
      <c r="K170" s="150" t="n">
        <f aca="false">SUM(K169)</f>
        <v>0</v>
      </c>
      <c r="L170" s="150" t="n">
        <f aca="false">SUM(L169)</f>
        <v>0</v>
      </c>
      <c r="M170" s="150" t="n">
        <f aca="false">SUM(M169)</f>
        <v>0</v>
      </c>
      <c r="N170" s="150" t="n">
        <f aca="false">SUM(N169)</f>
        <v>0</v>
      </c>
      <c r="O170" s="150" t="n">
        <f aca="false">SUM(O169)</f>
        <v>0</v>
      </c>
      <c r="P170" s="150" t="n">
        <f aca="false">SUM(P169)</f>
        <v>0</v>
      </c>
      <c r="Q170" s="150" t="n">
        <f aca="false">SUM(Q169)</f>
        <v>0</v>
      </c>
      <c r="R170" s="150" t="n">
        <f aca="false">SUM(R169)</f>
        <v>0</v>
      </c>
      <c r="S170" s="150" t="n">
        <f aca="false">SUM(S169)</f>
        <v>0</v>
      </c>
      <c r="T170" s="151" t="n">
        <f aca="false">SUM(T169)</f>
        <v>163198.353278442</v>
      </c>
      <c r="U170" s="150" t="n">
        <f aca="false">SUM(U169)</f>
        <v>0</v>
      </c>
      <c r="V170" s="173"/>
    </row>
    <row r="171" customFormat="false" ht="12.75" hidden="false" customHeight="true" outlineLevel="0" collapsed="false">
      <c r="A171" s="132" t="n">
        <v>1</v>
      </c>
      <c r="B171" s="133" t="s">
        <v>329</v>
      </c>
      <c r="C171" s="134" t="n">
        <f aca="false">D171+E171+F171+G171+H171+I171+K171+M171+O171+Q171+R171+S171+T171+U171</f>
        <v>30985.63</v>
      </c>
      <c r="D171" s="134"/>
      <c r="E171" s="134"/>
      <c r="F171" s="134"/>
      <c r="G171" s="134"/>
      <c r="H171" s="134"/>
      <c r="I171" s="134"/>
      <c r="J171" s="140"/>
      <c r="K171" s="140"/>
      <c r="L171" s="156"/>
      <c r="M171" s="134"/>
      <c r="N171" s="140"/>
      <c r="O171" s="140"/>
      <c r="P171" s="134"/>
      <c r="Q171" s="134"/>
      <c r="R171" s="134"/>
      <c r="S171" s="134"/>
      <c r="T171" s="136" t="n">
        <v>30985.63</v>
      </c>
      <c r="U171" s="134"/>
      <c r="V171" s="132" t="n">
        <v>2024</v>
      </c>
    </row>
    <row r="172" customFormat="false" ht="12.75" hidden="false" customHeight="true" outlineLevel="0" collapsed="false">
      <c r="A172" s="132" t="n">
        <v>2</v>
      </c>
      <c r="B172" s="133" t="s">
        <v>331</v>
      </c>
      <c r="C172" s="134" t="n">
        <f aca="false">D172+E172+F172+G172+H172+I172+K172+M172+O172+Q172+R172+S172+T172+U172</f>
        <v>545031.73</v>
      </c>
      <c r="D172" s="134"/>
      <c r="E172" s="134"/>
      <c r="F172" s="134"/>
      <c r="G172" s="134"/>
      <c r="H172" s="134"/>
      <c r="I172" s="134"/>
      <c r="J172" s="140"/>
      <c r="K172" s="140"/>
      <c r="L172" s="156"/>
      <c r="M172" s="134"/>
      <c r="N172" s="140"/>
      <c r="O172" s="140"/>
      <c r="P172" s="134"/>
      <c r="Q172" s="134"/>
      <c r="R172" s="134"/>
      <c r="S172" s="134"/>
      <c r="T172" s="136" t="n">
        <v>545031.73</v>
      </c>
      <c r="U172" s="134"/>
      <c r="V172" s="132" t="n">
        <v>2024</v>
      </c>
    </row>
    <row r="173" customFormat="false" ht="12.75" hidden="false" customHeight="true" outlineLevel="0" collapsed="false">
      <c r="A173" s="161" t="s">
        <v>334</v>
      </c>
      <c r="B173" s="161"/>
      <c r="C173" s="150" t="n">
        <f aca="false">SUM(C171:C172)</f>
        <v>576017.36</v>
      </c>
      <c r="D173" s="150" t="n">
        <f aca="false">SUM(D171:D172)</f>
        <v>0</v>
      </c>
      <c r="E173" s="150" t="n">
        <f aca="false">SUM(E171:E172)</f>
        <v>0</v>
      </c>
      <c r="F173" s="150" t="n">
        <f aca="false">SUM(F171:F172)</f>
        <v>0</v>
      </c>
      <c r="G173" s="150" t="n">
        <f aca="false">SUM(G171:G172)</f>
        <v>0</v>
      </c>
      <c r="H173" s="150" t="n">
        <f aca="false">SUM(H171:H172)</f>
        <v>0</v>
      </c>
      <c r="I173" s="150" t="n">
        <f aca="false">SUM(I171:I172)</f>
        <v>0</v>
      </c>
      <c r="J173" s="150" t="n">
        <f aca="false">SUM(J171:J172)</f>
        <v>0</v>
      </c>
      <c r="K173" s="150" t="n">
        <f aca="false">SUM(K171:K172)</f>
        <v>0</v>
      </c>
      <c r="L173" s="150" t="n">
        <f aca="false">SUM(L171:L172)</f>
        <v>0</v>
      </c>
      <c r="M173" s="150" t="n">
        <f aca="false">SUM(M171:M172)</f>
        <v>0</v>
      </c>
      <c r="N173" s="150" t="n">
        <f aca="false">SUM(N171:N172)</f>
        <v>0</v>
      </c>
      <c r="O173" s="150" t="n">
        <f aca="false">SUM(O171:O172)</f>
        <v>0</v>
      </c>
      <c r="P173" s="150" t="n">
        <f aca="false">SUM(P171:P172)</f>
        <v>0</v>
      </c>
      <c r="Q173" s="150" t="n">
        <f aca="false">SUM(Q171:Q172)</f>
        <v>0</v>
      </c>
      <c r="R173" s="150" t="n">
        <f aca="false">SUM(R171:R172)</f>
        <v>0</v>
      </c>
      <c r="S173" s="150" t="n">
        <f aca="false">SUM(S171:S172)</f>
        <v>0</v>
      </c>
      <c r="T173" s="150" t="n">
        <f aca="false">SUM(T171:T172)</f>
        <v>576017.36</v>
      </c>
      <c r="U173" s="150" t="n">
        <f aca="false">SUM(U171:U172)</f>
        <v>0</v>
      </c>
      <c r="V173" s="173"/>
    </row>
    <row r="174" customFormat="false" ht="12.75" hidden="false" customHeight="true" outlineLevel="0" collapsed="false">
      <c r="A174" s="172" t="s">
        <v>335</v>
      </c>
      <c r="B174" s="172"/>
      <c r="C174" s="146" t="n">
        <f aca="false">C168+C170+C173</f>
        <v>12345653.1032784</v>
      </c>
      <c r="D174" s="146" t="n">
        <f aca="false">D168+D170+D173</f>
        <v>1164019.07</v>
      </c>
      <c r="E174" s="146" t="n">
        <f aca="false">E168+E170+E173</f>
        <v>2017096.8</v>
      </c>
      <c r="F174" s="146" t="n">
        <f aca="false">F168+F170+F173</f>
        <v>0</v>
      </c>
      <c r="G174" s="146" t="n">
        <f aca="false">G168+G170+G173</f>
        <v>557322.18</v>
      </c>
      <c r="H174" s="146" t="n">
        <f aca="false">H168+H170+H173</f>
        <v>0</v>
      </c>
      <c r="I174" s="146" t="n">
        <f aca="false">I168+I170+I173</f>
        <v>577364.23</v>
      </c>
      <c r="J174" s="146" t="n">
        <f aca="false">J168+J170+J173</f>
        <v>0</v>
      </c>
      <c r="K174" s="146" t="n">
        <f aca="false">K168+K170+K173</f>
        <v>0</v>
      </c>
      <c r="L174" s="146" t="n">
        <f aca="false">L168+L170+L173</f>
        <v>0</v>
      </c>
      <c r="M174" s="146" t="n">
        <f aca="false">M168+M170+M173</f>
        <v>4545267.16</v>
      </c>
      <c r="N174" s="146" t="n">
        <f aca="false">N168+N170+N173</f>
        <v>0</v>
      </c>
      <c r="O174" s="146" t="n">
        <f aca="false">O168+O170+O173</f>
        <v>0</v>
      </c>
      <c r="P174" s="146" t="n">
        <f aca="false">P168+P170+P173</f>
        <v>0</v>
      </c>
      <c r="Q174" s="146" t="n">
        <f aca="false">Q168+Q170+Q173</f>
        <v>1625916.79</v>
      </c>
      <c r="R174" s="146" t="n">
        <f aca="false">R168+R170+R173</f>
        <v>876277.32</v>
      </c>
      <c r="S174" s="146" t="n">
        <f aca="false">S168+S170+S173</f>
        <v>0</v>
      </c>
      <c r="T174" s="147" t="n">
        <f aca="false">T168+T170+T173</f>
        <v>739215.713278442</v>
      </c>
      <c r="U174" s="146" t="n">
        <f aca="false">U168+U170+U173</f>
        <v>243173.84</v>
      </c>
      <c r="V174" s="174"/>
    </row>
    <row r="175" customFormat="false" ht="12.75" hidden="false" customHeight="true" outlineLevel="0" collapsed="false">
      <c r="A175" s="155" t="s">
        <v>336</v>
      </c>
      <c r="B175" s="155"/>
      <c r="C175" s="134"/>
      <c r="D175" s="134"/>
      <c r="E175" s="134"/>
      <c r="F175" s="134"/>
      <c r="G175" s="134"/>
      <c r="H175" s="134"/>
      <c r="I175" s="134"/>
      <c r="J175" s="140"/>
      <c r="K175" s="140"/>
      <c r="L175" s="156"/>
      <c r="M175" s="134"/>
      <c r="N175" s="140"/>
      <c r="O175" s="140"/>
      <c r="P175" s="134"/>
      <c r="Q175" s="134"/>
      <c r="R175" s="134"/>
      <c r="S175" s="134"/>
      <c r="T175" s="134"/>
      <c r="U175" s="134"/>
      <c r="V175" s="132"/>
    </row>
    <row r="176" s="2" customFormat="true" ht="12.75" hidden="false" customHeight="true" outlineLevel="0" collapsed="false">
      <c r="A176" s="132" t="n">
        <v>1</v>
      </c>
      <c r="B176" s="133" t="s">
        <v>964</v>
      </c>
      <c r="C176" s="134" t="n">
        <f aca="false">D176+E176+F176+G176+H176+I176+K176+M176+O176+Q176+R176+S176+T176+U176</f>
        <v>8674611.27</v>
      </c>
      <c r="D176" s="134"/>
      <c r="E176" s="134" t="n">
        <v>3646515.1</v>
      </c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 t="n">
        <v>4853775.88</v>
      </c>
      <c r="R176" s="134"/>
      <c r="S176" s="134"/>
      <c r="T176" s="134"/>
      <c r="U176" s="136" t="n">
        <v>174320.29</v>
      </c>
      <c r="V176" s="132" t="n">
        <v>2022</v>
      </c>
    </row>
    <row r="177" customFormat="false" ht="12.75" hidden="false" customHeight="true" outlineLevel="0" collapsed="false">
      <c r="A177" s="132" t="n">
        <v>2</v>
      </c>
      <c r="B177" s="133" t="s">
        <v>340</v>
      </c>
      <c r="C177" s="134" t="n">
        <f aca="false">D177+E177+F177+G177+H177+I177+K177+M177+O177+Q177+R177+S177+T177+U177</f>
        <v>896995.55</v>
      </c>
      <c r="D177" s="132"/>
      <c r="E177" s="134"/>
      <c r="F177" s="134"/>
      <c r="G177" s="134"/>
      <c r="H177" s="134"/>
      <c r="I177" s="134"/>
      <c r="J177" s="140"/>
      <c r="K177" s="140"/>
      <c r="L177" s="156"/>
      <c r="M177" s="134"/>
      <c r="N177" s="140"/>
      <c r="O177" s="140"/>
      <c r="P177" s="134"/>
      <c r="Q177" s="134"/>
      <c r="R177" s="134"/>
      <c r="S177" s="134"/>
      <c r="T177" s="136" t="n">
        <v>896995.55</v>
      </c>
      <c r="U177" s="134"/>
      <c r="V177" s="132" t="n">
        <v>2022</v>
      </c>
    </row>
    <row r="178" customFormat="false" ht="12.75" hidden="false" customHeight="true" outlineLevel="0" collapsed="false">
      <c r="A178" s="161" t="s">
        <v>342</v>
      </c>
      <c r="B178" s="161"/>
      <c r="C178" s="150" t="n">
        <f aca="false">SUM(C176:C177)</f>
        <v>9571606.82</v>
      </c>
      <c r="D178" s="150" t="n">
        <f aca="false">SUM(D176:D177)</f>
        <v>0</v>
      </c>
      <c r="E178" s="150" t="n">
        <f aca="false">SUM(E176:E177)</f>
        <v>3646515.1</v>
      </c>
      <c r="F178" s="150" t="n">
        <f aca="false">SUM(F176:F177)</f>
        <v>0</v>
      </c>
      <c r="G178" s="150" t="n">
        <f aca="false">SUM(G176:G177)</f>
        <v>0</v>
      </c>
      <c r="H178" s="150" t="n">
        <f aca="false">SUM(H176:H177)</f>
        <v>0</v>
      </c>
      <c r="I178" s="150" t="n">
        <f aca="false">SUM(I176:I177)</f>
        <v>0</v>
      </c>
      <c r="J178" s="150" t="n">
        <f aca="false">SUM(J176:J177)</f>
        <v>0</v>
      </c>
      <c r="K178" s="150" t="n">
        <f aca="false">SUM(K176:K177)</f>
        <v>0</v>
      </c>
      <c r="L178" s="150" t="n">
        <f aca="false">SUM(L176:L177)</f>
        <v>0</v>
      </c>
      <c r="M178" s="150" t="n">
        <f aca="false">SUM(M176:M177)</f>
        <v>0</v>
      </c>
      <c r="N178" s="150" t="n">
        <f aca="false">SUM(N176:N177)</f>
        <v>0</v>
      </c>
      <c r="O178" s="150" t="n">
        <f aca="false">SUM(O176:O177)</f>
        <v>0</v>
      </c>
      <c r="P178" s="150" t="n">
        <f aca="false">SUM(P176:P177)</f>
        <v>0</v>
      </c>
      <c r="Q178" s="150" t="n">
        <f aca="false">SUM(Q176:Q177)</f>
        <v>4853775.88</v>
      </c>
      <c r="R178" s="150" t="n">
        <f aca="false">SUM(R176:R177)</f>
        <v>0</v>
      </c>
      <c r="S178" s="150" t="n">
        <f aca="false">SUM(S176:S177)</f>
        <v>0</v>
      </c>
      <c r="T178" s="151" t="n">
        <f aca="false">SUM(T176:T177)</f>
        <v>896995.55</v>
      </c>
      <c r="U178" s="150" t="n">
        <f aca="false">SUM(U176:U177)</f>
        <v>174320.29</v>
      </c>
      <c r="V178" s="169"/>
    </row>
    <row r="179" customFormat="false" ht="12.75" hidden="false" customHeight="true" outlineLevel="0" collapsed="false">
      <c r="A179" s="132" t="n">
        <v>1</v>
      </c>
      <c r="B179" s="133" t="s">
        <v>343</v>
      </c>
      <c r="C179" s="134" t="n">
        <f aca="false">D179+E179+F179+G179+H179+I179+K179+M179+O179+Q179+R179+S179+T179+U179</f>
        <v>23665797.593416</v>
      </c>
      <c r="D179" s="134" t="n">
        <v>1048419.33</v>
      </c>
      <c r="E179" s="134" t="n">
        <v>2855270.17</v>
      </c>
      <c r="F179" s="134"/>
      <c r="G179" s="134" t="n">
        <v>219539.78</v>
      </c>
      <c r="H179" s="134"/>
      <c r="I179" s="134" t="n">
        <v>432195.58</v>
      </c>
      <c r="J179" s="140"/>
      <c r="K179" s="140"/>
      <c r="L179" s="156"/>
      <c r="M179" s="134" t="n">
        <v>8206195.95</v>
      </c>
      <c r="N179" s="140"/>
      <c r="O179" s="134"/>
      <c r="P179" s="134"/>
      <c r="Q179" s="134" t="n">
        <v>10211497.98</v>
      </c>
      <c r="R179" s="134" t="n">
        <v>196841.65</v>
      </c>
      <c r="S179" s="134"/>
      <c r="T179" s="134"/>
      <c r="U179" s="136" t="n">
        <f aca="false">(R179+Q179+M179+I179+G179+E179+D179+O179+S179+H179)*2.14%</f>
        <v>495837.153416</v>
      </c>
      <c r="V179" s="132" t="n">
        <v>2023</v>
      </c>
    </row>
    <row r="180" customFormat="false" ht="12.75" hidden="false" customHeight="true" outlineLevel="0" collapsed="false">
      <c r="A180" s="132" t="n">
        <v>2</v>
      </c>
      <c r="B180" s="133" t="s">
        <v>340</v>
      </c>
      <c r="C180" s="134" t="n">
        <f aca="false">D180+E180+F180+G180+H180+I180+K180+M180+O180+Q180+R180+S180+T180+U180</f>
        <v>18298274.82</v>
      </c>
      <c r="D180" s="134"/>
      <c r="E180" s="134"/>
      <c r="F180" s="134"/>
      <c r="G180" s="134"/>
      <c r="H180" s="134"/>
      <c r="I180" s="134"/>
      <c r="J180" s="140"/>
      <c r="K180" s="140"/>
      <c r="L180" s="156"/>
      <c r="M180" s="134" t="n">
        <v>10438637.54</v>
      </c>
      <c r="N180" s="140"/>
      <c r="O180" s="134"/>
      <c r="P180" s="134"/>
      <c r="Q180" s="134" t="n">
        <v>7527798.87</v>
      </c>
      <c r="R180" s="134"/>
      <c r="S180" s="134"/>
      <c r="T180" s="134"/>
      <c r="U180" s="134" t="n">
        <v>331838.41</v>
      </c>
      <c r="V180" s="132" t="n">
        <v>2023</v>
      </c>
    </row>
    <row r="181" customFormat="false" ht="12.75" hidden="false" customHeight="true" outlineLevel="0" collapsed="false">
      <c r="A181" s="161" t="s">
        <v>345</v>
      </c>
      <c r="B181" s="161"/>
      <c r="C181" s="150" t="n">
        <f aca="false">SUM(C179:C180)</f>
        <v>41964072.413416</v>
      </c>
      <c r="D181" s="150" t="n">
        <f aca="false">SUM(D179:D180)</f>
        <v>1048419.33</v>
      </c>
      <c r="E181" s="150" t="n">
        <f aca="false">SUM(E179:E180)</f>
        <v>2855270.17</v>
      </c>
      <c r="F181" s="150" t="n">
        <f aca="false">SUM(F179:F180)</f>
        <v>0</v>
      </c>
      <c r="G181" s="150" t="n">
        <f aca="false">SUM(G179:G180)</f>
        <v>219539.78</v>
      </c>
      <c r="H181" s="150" t="n">
        <f aca="false">SUM(H179:H180)</f>
        <v>0</v>
      </c>
      <c r="I181" s="150" t="n">
        <f aca="false">SUM(I179:I180)</f>
        <v>432195.58</v>
      </c>
      <c r="J181" s="150" t="n">
        <f aca="false">SUM(J179:J180)</f>
        <v>0</v>
      </c>
      <c r="K181" s="150" t="n">
        <f aca="false">SUM(K179:K180)</f>
        <v>0</v>
      </c>
      <c r="L181" s="150" t="n">
        <f aca="false">SUM(L179:L180)</f>
        <v>0</v>
      </c>
      <c r="M181" s="150" t="n">
        <f aca="false">SUM(M179:M180)</f>
        <v>18644833.49</v>
      </c>
      <c r="N181" s="150" t="n">
        <f aca="false">SUM(N179:N180)</f>
        <v>0</v>
      </c>
      <c r="O181" s="150" t="n">
        <f aca="false">SUM(O179:O180)</f>
        <v>0</v>
      </c>
      <c r="P181" s="150" t="n">
        <f aca="false">SUM(P179:P180)</f>
        <v>0</v>
      </c>
      <c r="Q181" s="150" t="n">
        <f aca="false">SUM(Q179:Q180)</f>
        <v>17739296.85</v>
      </c>
      <c r="R181" s="150" t="n">
        <f aca="false">SUM(R179:R180)</f>
        <v>196841.65</v>
      </c>
      <c r="S181" s="150" t="n">
        <f aca="false">SUM(S179:S180)</f>
        <v>0</v>
      </c>
      <c r="T181" s="150" t="n">
        <f aca="false">SUM(T179:T180)</f>
        <v>0</v>
      </c>
      <c r="U181" s="150" t="n">
        <f aca="false">SUM(U179:U180)</f>
        <v>827675.563416</v>
      </c>
      <c r="V181" s="169"/>
    </row>
    <row r="182" customFormat="false" ht="12.75" hidden="false" customHeight="true" outlineLevel="0" collapsed="false">
      <c r="A182" s="158" t="n">
        <v>1</v>
      </c>
      <c r="B182" s="159" t="s">
        <v>346</v>
      </c>
      <c r="C182" s="134" t="n">
        <f aca="false">D182+E182+F182+G182+H182+I182+K182+M182+O182+Q182+R182+T182+U182</f>
        <v>1923846.59</v>
      </c>
      <c r="D182" s="134"/>
      <c r="E182" s="134"/>
      <c r="F182" s="134"/>
      <c r="G182" s="134"/>
      <c r="H182" s="134"/>
      <c r="I182" s="134"/>
      <c r="J182" s="140"/>
      <c r="K182" s="140"/>
      <c r="L182" s="156"/>
      <c r="M182" s="166" t="n">
        <v>1923846.59</v>
      </c>
      <c r="N182" s="140"/>
      <c r="O182" s="134"/>
      <c r="P182" s="134"/>
      <c r="Q182" s="134"/>
      <c r="R182" s="134"/>
      <c r="S182" s="134"/>
      <c r="T182" s="136"/>
      <c r="U182" s="134"/>
      <c r="V182" s="132" t="n">
        <v>2024</v>
      </c>
    </row>
    <row r="183" customFormat="false" ht="12.75" hidden="false" customHeight="true" outlineLevel="0" collapsed="false">
      <c r="A183" s="132" t="n">
        <v>2</v>
      </c>
      <c r="B183" s="133" t="s">
        <v>340</v>
      </c>
      <c r="C183" s="134" t="n">
        <f aca="false">D183+E183+F183+G183+H183+I183+K183+M183+O183+Q183+R183+S183+T183+U183</f>
        <v>16061710.73</v>
      </c>
      <c r="D183" s="134" t="n">
        <v>1969446.3</v>
      </c>
      <c r="E183" s="134" t="n">
        <v>7144401.36</v>
      </c>
      <c r="F183" s="134"/>
      <c r="G183" s="134" t="n">
        <v>1066022.11</v>
      </c>
      <c r="H183" s="134"/>
      <c r="I183" s="134" t="n">
        <v>971302.09</v>
      </c>
      <c r="J183" s="140"/>
      <c r="K183" s="140"/>
      <c r="L183" s="156"/>
      <c r="M183" s="134"/>
      <c r="N183" s="140"/>
      <c r="O183" s="134" t="n">
        <v>4619260.46</v>
      </c>
      <c r="P183" s="134"/>
      <c r="Q183" s="134"/>
      <c r="R183" s="134"/>
      <c r="S183" s="134"/>
      <c r="T183" s="136"/>
      <c r="U183" s="136" t="n">
        <v>291278.41</v>
      </c>
      <c r="V183" s="132" t="n">
        <v>2024</v>
      </c>
    </row>
    <row r="184" customFormat="false" ht="12.75" hidden="false" customHeight="true" outlineLevel="0" collapsed="false">
      <c r="A184" s="161" t="s">
        <v>349</v>
      </c>
      <c r="B184" s="161"/>
      <c r="C184" s="150" t="n">
        <f aca="false">SUM(C182:C183)</f>
        <v>17985557.32</v>
      </c>
      <c r="D184" s="150" t="n">
        <f aca="false">SUM(D182:D183)</f>
        <v>1969446.3</v>
      </c>
      <c r="E184" s="150" t="n">
        <f aca="false">SUM(E182:E183)</f>
        <v>7144401.36</v>
      </c>
      <c r="F184" s="150" t="n">
        <f aca="false">SUM(F182:F183)</f>
        <v>0</v>
      </c>
      <c r="G184" s="150" t="n">
        <f aca="false">SUM(G182:G183)</f>
        <v>1066022.11</v>
      </c>
      <c r="H184" s="150" t="n">
        <f aca="false">SUM(H182:H183)</f>
        <v>0</v>
      </c>
      <c r="I184" s="150" t="n">
        <f aca="false">SUM(I182:I183)</f>
        <v>971302.09</v>
      </c>
      <c r="J184" s="150" t="n">
        <f aca="false">SUM(J182:J183)</f>
        <v>0</v>
      </c>
      <c r="K184" s="150" t="n">
        <f aca="false">SUM(K182:K183)</f>
        <v>0</v>
      </c>
      <c r="L184" s="150" t="n">
        <f aca="false">SUM(L182:L183)</f>
        <v>0</v>
      </c>
      <c r="M184" s="150" t="n">
        <f aca="false">SUM(M182:M183)</f>
        <v>1923846.59</v>
      </c>
      <c r="N184" s="150" t="n">
        <f aca="false">SUM(N182:N183)</f>
        <v>0</v>
      </c>
      <c r="O184" s="150" t="n">
        <f aca="false">SUM(O182:O183)</f>
        <v>4619260.46</v>
      </c>
      <c r="P184" s="150" t="n">
        <f aca="false">SUM(P182:P183)</f>
        <v>0</v>
      </c>
      <c r="Q184" s="150" t="n">
        <f aca="false">SUM(Q182:Q183)</f>
        <v>0</v>
      </c>
      <c r="R184" s="150" t="n">
        <f aca="false">SUM(R182:R183)</f>
        <v>0</v>
      </c>
      <c r="S184" s="150" t="n">
        <f aca="false">SUM(S182:S183)</f>
        <v>0</v>
      </c>
      <c r="T184" s="150" t="n">
        <f aca="false">SUM(T182:T183)</f>
        <v>0</v>
      </c>
      <c r="U184" s="150" t="n">
        <f aca="false">SUM(U182:U183)</f>
        <v>291278.41</v>
      </c>
      <c r="V184" s="169"/>
    </row>
    <row r="185" customFormat="false" ht="12.75" hidden="false" customHeight="true" outlineLevel="0" collapsed="false">
      <c r="A185" s="172" t="s">
        <v>350</v>
      </c>
      <c r="B185" s="172"/>
      <c r="C185" s="146" t="n">
        <f aca="false">C178+C181+C184</f>
        <v>69521236.553416</v>
      </c>
      <c r="D185" s="146" t="n">
        <f aca="false">D178+D181+D184</f>
        <v>3017865.63</v>
      </c>
      <c r="E185" s="146" t="n">
        <f aca="false">E178+E181+E184</f>
        <v>13646186.63</v>
      </c>
      <c r="F185" s="146" t="n">
        <f aca="false">F178+F181+F184</f>
        <v>0</v>
      </c>
      <c r="G185" s="146" t="n">
        <f aca="false">G178+G181+G184</f>
        <v>1285561.89</v>
      </c>
      <c r="H185" s="146" t="n">
        <f aca="false">H178+H181+H184</f>
        <v>0</v>
      </c>
      <c r="I185" s="146" t="n">
        <f aca="false">I178+I181+I184</f>
        <v>1403497.67</v>
      </c>
      <c r="J185" s="146" t="n">
        <f aca="false">J178+J181+J184</f>
        <v>0</v>
      </c>
      <c r="K185" s="146" t="n">
        <f aca="false">K178+K181+K184</f>
        <v>0</v>
      </c>
      <c r="L185" s="146" t="n">
        <f aca="false">L178+L181+L184</f>
        <v>0</v>
      </c>
      <c r="M185" s="146" t="n">
        <f aca="false">M178+M181+M184</f>
        <v>20568680.08</v>
      </c>
      <c r="N185" s="146" t="n">
        <f aca="false">N178+N181+N184</f>
        <v>0</v>
      </c>
      <c r="O185" s="146" t="n">
        <f aca="false">O178+O181+O184</f>
        <v>4619260.46</v>
      </c>
      <c r="P185" s="146" t="n">
        <f aca="false">P178+P181+P184</f>
        <v>0</v>
      </c>
      <c r="Q185" s="146" t="n">
        <f aca="false">Q178+Q181+Q184</f>
        <v>22593072.73</v>
      </c>
      <c r="R185" s="146" t="n">
        <f aca="false">R178+R181+R184</f>
        <v>196841.65</v>
      </c>
      <c r="S185" s="146" t="n">
        <f aca="false">S178+S181+S184</f>
        <v>0</v>
      </c>
      <c r="T185" s="147" t="n">
        <f aca="false">T178+T181+T184</f>
        <v>896995.55</v>
      </c>
      <c r="U185" s="146" t="n">
        <f aca="false">U178+U181+U184</f>
        <v>1293274.263416</v>
      </c>
      <c r="V185" s="174"/>
    </row>
    <row r="186" customFormat="false" ht="12.75" hidden="false" customHeight="true" outlineLevel="0" collapsed="false">
      <c r="A186" s="155" t="s">
        <v>351</v>
      </c>
      <c r="B186" s="155"/>
      <c r="C186" s="134"/>
      <c r="D186" s="134"/>
      <c r="E186" s="134"/>
      <c r="F186" s="134"/>
      <c r="G186" s="134"/>
      <c r="H186" s="134"/>
      <c r="I186" s="134"/>
      <c r="J186" s="140"/>
      <c r="K186" s="140"/>
      <c r="L186" s="156"/>
      <c r="M186" s="134"/>
      <c r="N186" s="140"/>
      <c r="O186" s="140"/>
      <c r="P186" s="134"/>
      <c r="Q186" s="134"/>
      <c r="R186" s="134"/>
      <c r="S186" s="134"/>
      <c r="T186" s="134"/>
      <c r="U186" s="134"/>
      <c r="V186" s="132"/>
    </row>
    <row r="187" customFormat="false" ht="12.75" hidden="false" customHeight="true" outlineLevel="0" collapsed="false">
      <c r="A187" s="132" t="n">
        <v>1</v>
      </c>
      <c r="B187" s="133" t="s">
        <v>352</v>
      </c>
      <c r="C187" s="134" t="n">
        <f aca="false">D187+E187+F187+G187+H187+I187+K187+M187+O187+Q187+R187+S187+T187+U187</f>
        <v>17447375.68</v>
      </c>
      <c r="D187" s="134" t="n">
        <v>1631275.63</v>
      </c>
      <c r="E187" s="134" t="n">
        <v>667391</v>
      </c>
      <c r="F187" s="134"/>
      <c r="G187" s="134" t="n">
        <v>2774543</v>
      </c>
      <c r="H187" s="134"/>
      <c r="I187" s="134" t="n">
        <v>572789</v>
      </c>
      <c r="J187" s="140"/>
      <c r="K187" s="140"/>
      <c r="L187" s="134"/>
      <c r="M187" s="134" t="n">
        <v>8159401</v>
      </c>
      <c r="N187" s="134"/>
      <c r="O187" s="134"/>
      <c r="P187" s="134"/>
      <c r="Q187" s="134" t="n">
        <v>2925989</v>
      </c>
      <c r="R187" s="134" t="n">
        <v>350436</v>
      </c>
      <c r="S187" s="134"/>
      <c r="T187" s="134"/>
      <c r="U187" s="136" t="n">
        <v>365551.05</v>
      </c>
      <c r="V187" s="132" t="n">
        <v>2022</v>
      </c>
    </row>
    <row r="188" customFormat="false" ht="12.75" hidden="false" customHeight="true" outlineLevel="0" collapsed="false">
      <c r="A188" s="132" t="n">
        <f aca="false">A187+1</f>
        <v>2</v>
      </c>
      <c r="B188" s="133" t="s">
        <v>354</v>
      </c>
      <c r="C188" s="134" t="n">
        <f aca="false">D188+E188+F188+G188+H188+I188+K188+M188+O188+Q188+R188+S188+T188+U188</f>
        <v>181104.58</v>
      </c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6" t="n">
        <v>181104.58</v>
      </c>
      <c r="U188" s="134"/>
      <c r="V188" s="132" t="n">
        <v>2022</v>
      </c>
    </row>
    <row r="189" customFormat="false" ht="12.75" hidden="false" customHeight="true" outlineLevel="0" collapsed="false">
      <c r="A189" s="132" t="n">
        <f aca="false">A188+1</f>
        <v>3</v>
      </c>
      <c r="B189" s="133" t="s">
        <v>356</v>
      </c>
      <c r="C189" s="134" t="n">
        <f aca="false">D189+E189+F189+G189+H189+I189+K189+M189+O189+Q189+R189+S189+T189+U189</f>
        <v>13196773.24</v>
      </c>
      <c r="D189" s="134" t="n">
        <v>487630</v>
      </c>
      <c r="E189" s="134" t="n">
        <v>1190379</v>
      </c>
      <c r="F189" s="134"/>
      <c r="G189" s="134"/>
      <c r="H189" s="134"/>
      <c r="I189" s="134" t="n">
        <v>640761</v>
      </c>
      <c r="J189" s="134"/>
      <c r="K189" s="134"/>
      <c r="L189" s="134"/>
      <c r="M189" s="134" t="n">
        <v>7019771.7</v>
      </c>
      <c r="N189" s="134"/>
      <c r="O189" s="134"/>
      <c r="P189" s="134"/>
      <c r="Q189" s="134" t="n">
        <v>3554635.71</v>
      </c>
      <c r="R189" s="134"/>
      <c r="S189" s="134"/>
      <c r="T189" s="134"/>
      <c r="U189" s="136" t="n">
        <f aca="false">225160.85+78434.98</f>
        <v>303595.83</v>
      </c>
      <c r="V189" s="132" t="n">
        <v>2022</v>
      </c>
    </row>
    <row r="190" customFormat="false" ht="12.75" hidden="false" customHeight="true" outlineLevel="0" collapsed="false">
      <c r="A190" s="132" t="n">
        <f aca="false">A189+1</f>
        <v>4</v>
      </c>
      <c r="B190" s="133" t="s">
        <v>358</v>
      </c>
      <c r="C190" s="134" t="n">
        <f aca="false">D190+E190+F190+G190+H190+I190+K190+M190+O190+Q190+R190+S190+T190+U190</f>
        <v>9617897.83</v>
      </c>
      <c r="D190" s="134" t="n">
        <v>349335</v>
      </c>
      <c r="E190" s="134" t="n">
        <v>488798</v>
      </c>
      <c r="F190" s="134"/>
      <c r="G190" s="134" t="n">
        <v>291869</v>
      </c>
      <c r="H190" s="134"/>
      <c r="I190" s="134" t="n">
        <v>216457</v>
      </c>
      <c r="J190" s="134"/>
      <c r="K190" s="134"/>
      <c r="L190" s="134"/>
      <c r="M190" s="134" t="n">
        <v>5022492.69</v>
      </c>
      <c r="N190" s="134"/>
      <c r="O190" s="134"/>
      <c r="P190" s="134"/>
      <c r="Q190" s="134" t="n">
        <v>3048280.94</v>
      </c>
      <c r="R190" s="134"/>
      <c r="S190" s="134"/>
      <c r="T190" s="134"/>
      <c r="U190" s="136" t="n">
        <f aca="false">171850.98+28814.22</f>
        <v>200665.2</v>
      </c>
      <c r="V190" s="132" t="n">
        <v>2022</v>
      </c>
    </row>
    <row r="191" customFormat="false" ht="12.75" hidden="false" customHeight="true" outlineLevel="0" collapsed="false">
      <c r="A191" s="132" t="n">
        <f aca="false">A190+1</f>
        <v>5</v>
      </c>
      <c r="B191" s="133" t="s">
        <v>360</v>
      </c>
      <c r="C191" s="134" t="n">
        <f aca="false">D191+E191+F191+G191+H191+I191+K191+M191+O191+Q191+R191+S191+T191+U191</f>
        <v>11639536.73</v>
      </c>
      <c r="D191" s="134" t="n">
        <v>518259.68</v>
      </c>
      <c r="E191" s="134" t="n">
        <v>1755911.3</v>
      </c>
      <c r="F191" s="134"/>
      <c r="G191" s="134" t="n">
        <v>965053.49</v>
      </c>
      <c r="H191" s="134"/>
      <c r="I191" s="134" t="n">
        <v>332963.82</v>
      </c>
      <c r="J191" s="134"/>
      <c r="K191" s="134"/>
      <c r="L191" s="134"/>
      <c r="M191" s="134" t="n">
        <v>5826154.07</v>
      </c>
      <c r="N191" s="134"/>
      <c r="O191" s="134" t="n">
        <v>784461.25</v>
      </c>
      <c r="P191" s="134"/>
      <c r="Q191" s="134" t="n">
        <v>1137556.67</v>
      </c>
      <c r="R191" s="134"/>
      <c r="S191" s="134"/>
      <c r="T191" s="134"/>
      <c r="U191" s="136" t="n">
        <v>319176.45</v>
      </c>
      <c r="V191" s="132" t="n">
        <v>2022</v>
      </c>
    </row>
    <row r="192" customFormat="false" ht="12.75" hidden="false" customHeight="true" outlineLevel="0" collapsed="false">
      <c r="A192" s="132" t="n">
        <f aca="false">A191+1</f>
        <v>6</v>
      </c>
      <c r="B192" s="133" t="s">
        <v>363</v>
      </c>
      <c r="C192" s="134" t="n">
        <f aca="false">D192+E192+F192+G192+H192+I192+K192+M192+O192+Q192+R192+S192+T192+U192</f>
        <v>452455.64</v>
      </c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6" t="n">
        <v>452455.64</v>
      </c>
      <c r="U192" s="134"/>
      <c r="V192" s="132" t="n">
        <v>2022</v>
      </c>
    </row>
    <row r="193" customFormat="false" ht="12.75" hidden="false" customHeight="true" outlineLevel="0" collapsed="false">
      <c r="A193" s="132" t="n">
        <f aca="false">A192+1</f>
        <v>7</v>
      </c>
      <c r="B193" s="133" t="s">
        <v>365</v>
      </c>
      <c r="C193" s="134" t="n">
        <f aca="false">D193+E193+F193+G193+H193+I193+K193+M193+O193+Q193+R193+S193+T193+U193</f>
        <v>431998.96</v>
      </c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6" t="n">
        <v>431998.96</v>
      </c>
      <c r="U193" s="134"/>
      <c r="V193" s="132" t="n">
        <v>2022</v>
      </c>
    </row>
    <row r="194" customFormat="false" ht="12.75" hidden="false" customHeight="true" outlineLevel="0" collapsed="false">
      <c r="A194" s="132" t="n">
        <f aca="false">A193+1</f>
        <v>8</v>
      </c>
      <c r="B194" s="133" t="s">
        <v>367</v>
      </c>
      <c r="C194" s="134" t="n">
        <f aca="false">D194+E194+F194+G194+H194+I194+K194+M194+O194+Q194+R194+S194+T194+U194</f>
        <v>377577.09</v>
      </c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6" t="n">
        <v>377577.09</v>
      </c>
      <c r="U194" s="134"/>
      <c r="V194" s="132" t="n">
        <v>2022</v>
      </c>
    </row>
    <row r="195" customFormat="false" ht="12.75" hidden="false" customHeight="true" outlineLevel="0" collapsed="false">
      <c r="A195" s="132" t="n">
        <f aca="false">A194+1</f>
        <v>9</v>
      </c>
      <c r="B195" s="133" t="s">
        <v>369</v>
      </c>
      <c r="C195" s="134" t="n">
        <f aca="false">D195+E195+F195+G195+H195+I195+K195+M195+O195+Q195+R195+S195+T195+U195</f>
        <v>313723.8</v>
      </c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6" t="n">
        <v>313723.8</v>
      </c>
      <c r="U195" s="134"/>
      <c r="V195" s="132" t="n">
        <v>2022</v>
      </c>
    </row>
    <row r="196" customFormat="false" ht="12.75" hidden="false" customHeight="true" outlineLevel="0" collapsed="false">
      <c r="A196" s="132" t="n">
        <f aca="false">A195+1</f>
        <v>10</v>
      </c>
      <c r="B196" s="133" t="s">
        <v>372</v>
      </c>
      <c r="C196" s="134" t="n">
        <f aca="false">D196+E196+F196+G196+H196+I196+K196+M196+O196+Q196+R196+S196+T196+U196</f>
        <v>349049.36</v>
      </c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6" t="n">
        <v>349049.36</v>
      </c>
      <c r="U196" s="134"/>
      <c r="V196" s="132" t="n">
        <v>2022</v>
      </c>
    </row>
    <row r="197" customFormat="false" ht="12.75" hidden="false" customHeight="true" outlineLevel="0" collapsed="false">
      <c r="A197" s="132" t="n">
        <f aca="false">A196+1</f>
        <v>11</v>
      </c>
      <c r="B197" s="133" t="s">
        <v>374</v>
      </c>
      <c r="C197" s="134" t="n">
        <f aca="false">D197+E197+F197+G197+H197+I197+K197+M197+O197+Q197+R197+S197+T197+U197</f>
        <v>4791215.64</v>
      </c>
      <c r="D197" s="134" t="n">
        <v>232083.32</v>
      </c>
      <c r="E197" s="134"/>
      <c r="F197" s="134"/>
      <c r="G197" s="134"/>
      <c r="H197" s="134"/>
      <c r="I197" s="134"/>
      <c r="J197" s="134"/>
      <c r="K197" s="134"/>
      <c r="L197" s="134"/>
      <c r="M197" s="134" t="n">
        <f aca="false">1902620.79+633722.16</f>
        <v>2536342.95</v>
      </c>
      <c r="N197" s="134"/>
      <c r="O197" s="134"/>
      <c r="P197" s="134"/>
      <c r="Q197" s="134" t="n">
        <v>1920533</v>
      </c>
      <c r="R197" s="134"/>
      <c r="S197" s="134"/>
      <c r="T197" s="134"/>
      <c r="U197" s="136" t="n">
        <f aca="false">51654.67+50601.7</f>
        <v>102256.37</v>
      </c>
      <c r="V197" s="132" t="n">
        <v>2022</v>
      </c>
    </row>
    <row r="198" customFormat="false" ht="12.75" hidden="false" customHeight="true" outlineLevel="0" collapsed="false">
      <c r="A198" s="132" t="n">
        <f aca="false">A197+1</f>
        <v>12</v>
      </c>
      <c r="B198" s="133" t="s">
        <v>376</v>
      </c>
      <c r="C198" s="134" t="n">
        <f aca="false">D198+E198+F198+G198+H198+I198+K198+M198+O198+Q198+R198+S198+T198+U198</f>
        <v>8062871.51</v>
      </c>
      <c r="D198" s="134" t="n">
        <v>413989</v>
      </c>
      <c r="E198" s="134" t="n">
        <v>417351</v>
      </c>
      <c r="F198" s="134"/>
      <c r="G198" s="134"/>
      <c r="H198" s="134"/>
      <c r="I198" s="134"/>
      <c r="J198" s="134"/>
      <c r="K198" s="134"/>
      <c r="L198" s="134"/>
      <c r="M198" s="134" t="n">
        <v>4975326.17</v>
      </c>
      <c r="N198" s="134"/>
      <c r="O198" s="134"/>
      <c r="P198" s="134"/>
      <c r="Q198" s="134" t="n">
        <v>1963242</v>
      </c>
      <c r="R198" s="134" t="n">
        <v>124033</v>
      </c>
      <c r="S198" s="134"/>
      <c r="T198" s="134"/>
      <c r="U198" s="136" t="n">
        <v>168930.34</v>
      </c>
      <c r="V198" s="132" t="n">
        <v>2022</v>
      </c>
    </row>
    <row r="199" customFormat="false" ht="12.75" hidden="false" customHeight="true" outlineLevel="0" collapsed="false">
      <c r="A199" s="132" t="n">
        <f aca="false">A198+1</f>
        <v>13</v>
      </c>
      <c r="B199" s="133" t="s">
        <v>378</v>
      </c>
      <c r="C199" s="134" t="n">
        <f aca="false">D199+E199+F199+G199+H199+I199+K199+M199+O199+Q199+R199+S199+T199+U199</f>
        <v>13743324.77</v>
      </c>
      <c r="D199" s="134" t="n">
        <v>1571547.94</v>
      </c>
      <c r="E199" s="134"/>
      <c r="F199" s="134"/>
      <c r="G199" s="134"/>
      <c r="H199" s="134"/>
      <c r="I199" s="134"/>
      <c r="J199" s="134"/>
      <c r="K199" s="134"/>
      <c r="L199" s="134"/>
      <c r="M199" s="134" t="n">
        <v>8578617</v>
      </c>
      <c r="N199" s="134"/>
      <c r="O199" s="134"/>
      <c r="P199" s="134"/>
      <c r="Q199" s="134" t="n">
        <v>3178493</v>
      </c>
      <c r="R199" s="134" t="n">
        <v>150727</v>
      </c>
      <c r="S199" s="134"/>
      <c r="T199" s="134"/>
      <c r="U199" s="136" t="n">
        <v>263939.83</v>
      </c>
      <c r="V199" s="132" t="n">
        <v>2022</v>
      </c>
    </row>
    <row r="200" customFormat="false" ht="12.75" hidden="false" customHeight="true" outlineLevel="0" collapsed="false">
      <c r="A200" s="132" t="n">
        <f aca="false">A199+1</f>
        <v>14</v>
      </c>
      <c r="B200" s="133" t="s">
        <v>380</v>
      </c>
      <c r="C200" s="134" t="n">
        <f aca="false">D200+E200+F200+G200+H200+I200+K200+M200+O200+Q200+R200+S200+T200+U200</f>
        <v>645148.19</v>
      </c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6" t="n">
        <v>645148.19</v>
      </c>
      <c r="U200" s="134"/>
      <c r="V200" s="132" t="n">
        <v>2022</v>
      </c>
    </row>
    <row r="201" customFormat="false" ht="12.75" hidden="false" customHeight="true" outlineLevel="0" collapsed="false">
      <c r="A201" s="132" t="n">
        <f aca="false">A200+1</f>
        <v>15</v>
      </c>
      <c r="B201" s="175" t="s">
        <v>382</v>
      </c>
      <c r="C201" s="134" t="n">
        <f aca="false">D201+E201+F201+G201+H201+I201+K201+M201+O201+Q201+R201+S201+T201+U201</f>
        <v>753084.46</v>
      </c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6" t="n">
        <v>753084.46</v>
      </c>
      <c r="U201" s="134"/>
      <c r="V201" s="132" t="n">
        <v>2022</v>
      </c>
    </row>
    <row r="202" customFormat="false" ht="12.75" hidden="false" customHeight="true" outlineLevel="0" collapsed="false">
      <c r="A202" s="132" t="n">
        <f aca="false">A201+1</f>
        <v>16</v>
      </c>
      <c r="B202" s="175" t="s">
        <v>384</v>
      </c>
      <c r="C202" s="134" t="n">
        <f aca="false">D202+E202+F202+G202+H202+I202+K202+M202+O202+Q202+R202+S202+T202+U202</f>
        <v>649067.76</v>
      </c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6" t="n">
        <v>649067.76</v>
      </c>
      <c r="U202" s="134"/>
      <c r="V202" s="132" t="n">
        <v>2022</v>
      </c>
    </row>
    <row r="203" customFormat="false" ht="12.75" hidden="false" customHeight="true" outlineLevel="0" collapsed="false">
      <c r="A203" s="132" t="n">
        <f aca="false">A202+1</f>
        <v>17</v>
      </c>
      <c r="B203" s="175" t="s">
        <v>386</v>
      </c>
      <c r="C203" s="134" t="n">
        <f aca="false">D203+E203+F203+G203+H203+I203+K203+M203+O203+Q203+R203+S203+T203+U203</f>
        <v>645617.43</v>
      </c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6" t="n">
        <v>645617.43</v>
      </c>
      <c r="U203" s="134"/>
      <c r="V203" s="132" t="n">
        <v>2022</v>
      </c>
    </row>
    <row r="204" customFormat="false" ht="12.75" hidden="false" customHeight="true" outlineLevel="0" collapsed="false">
      <c r="A204" s="132" t="n">
        <f aca="false">A203+1</f>
        <v>18</v>
      </c>
      <c r="B204" s="175" t="s">
        <v>388</v>
      </c>
      <c r="C204" s="134" t="n">
        <f aca="false">D204+E204+F204+G204+H204+I204+K204+M204+O204+Q204+R204+S204+T204+U204</f>
        <v>440213.84</v>
      </c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6" t="n">
        <v>440213.84</v>
      </c>
      <c r="U204" s="134"/>
      <c r="V204" s="132" t="n">
        <v>2022</v>
      </c>
    </row>
    <row r="205" customFormat="false" ht="12.75" hidden="false" customHeight="true" outlineLevel="0" collapsed="false">
      <c r="A205" s="132" t="n">
        <f aca="false">A204+1</f>
        <v>19</v>
      </c>
      <c r="B205" s="175" t="s">
        <v>390</v>
      </c>
      <c r="C205" s="134" t="n">
        <f aca="false">D205+E205+F205+G205+H205+I205+K205+M205+O205+Q205+R205+S205+T205+U205</f>
        <v>726046.26</v>
      </c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6" t="n">
        <v>726046.26</v>
      </c>
      <c r="U205" s="134"/>
      <c r="V205" s="132" t="n">
        <v>2022</v>
      </c>
    </row>
    <row r="206" customFormat="false" ht="12.75" hidden="false" customHeight="true" outlineLevel="0" collapsed="false">
      <c r="A206" s="132" t="n">
        <f aca="false">A205+1</f>
        <v>20</v>
      </c>
      <c r="B206" s="175" t="s">
        <v>392</v>
      </c>
      <c r="C206" s="134" t="n">
        <f aca="false">D206+E206+F206+G206+H206+I206+K206+M206+O206+Q206+R206+S206+T206+U206</f>
        <v>561747.58</v>
      </c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6" t="n">
        <v>561747.58</v>
      </c>
      <c r="U206" s="134"/>
      <c r="V206" s="132" t="n">
        <v>2022</v>
      </c>
    </row>
    <row r="207" customFormat="false" ht="12.75" hidden="false" customHeight="true" outlineLevel="0" collapsed="false">
      <c r="A207" s="132" t="n">
        <f aca="false">A206+1</f>
        <v>21</v>
      </c>
      <c r="B207" s="175" t="s">
        <v>394</v>
      </c>
      <c r="C207" s="134" t="n">
        <f aca="false">D207+E207+F207+G207+H207+I207+K207+M207+O207+Q207+R207+S207+T207+U207</f>
        <v>739503.14</v>
      </c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6" t="n">
        <v>739503.14</v>
      </c>
      <c r="U207" s="134"/>
      <c r="V207" s="132" t="n">
        <v>2022</v>
      </c>
    </row>
    <row r="208" customFormat="false" ht="12.75" hidden="false" customHeight="true" outlineLevel="0" collapsed="false">
      <c r="A208" s="132" t="n">
        <f aca="false">A207+1</f>
        <v>22</v>
      </c>
      <c r="B208" s="175" t="s">
        <v>396</v>
      </c>
      <c r="C208" s="134" t="n">
        <f aca="false">D208+E208+F208+G208+H208+I208+K208+M208+O208+Q208+R208+S208+T208+U208</f>
        <v>606861.24</v>
      </c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6" t="n">
        <v>606861.24</v>
      </c>
      <c r="U208" s="134"/>
      <c r="V208" s="132" t="n">
        <v>2022</v>
      </c>
    </row>
    <row r="209" customFormat="false" ht="12.75" hidden="false" customHeight="true" outlineLevel="0" collapsed="false">
      <c r="A209" s="161" t="s">
        <v>398</v>
      </c>
      <c r="B209" s="161"/>
      <c r="C209" s="150" t="n">
        <f aca="false">SUM(C187:C208)</f>
        <v>86372194.73</v>
      </c>
      <c r="D209" s="150" t="n">
        <f aca="false">SUM(D187:D208)</f>
        <v>5204120.57</v>
      </c>
      <c r="E209" s="150" t="n">
        <f aca="false">SUM(E187:E208)</f>
        <v>4519830.3</v>
      </c>
      <c r="F209" s="150" t="n">
        <f aca="false">SUM(F187:F208)</f>
        <v>0</v>
      </c>
      <c r="G209" s="150" t="n">
        <f aca="false">SUM(G187:G208)</f>
        <v>4031465.49</v>
      </c>
      <c r="H209" s="150" t="n">
        <f aca="false">SUM(H187:H208)</f>
        <v>0</v>
      </c>
      <c r="I209" s="150" t="n">
        <f aca="false">SUM(I187:I208)</f>
        <v>1762970.82</v>
      </c>
      <c r="J209" s="150" t="n">
        <f aca="false">SUM(J187:J208)</f>
        <v>0</v>
      </c>
      <c r="K209" s="150" t="n">
        <f aca="false">SUM(K187:K208)</f>
        <v>0</v>
      </c>
      <c r="L209" s="150" t="n">
        <f aca="false">SUM(L187:L208)</f>
        <v>0</v>
      </c>
      <c r="M209" s="150" t="n">
        <f aca="false">SUM(M187:M208)</f>
        <v>42118105.58</v>
      </c>
      <c r="N209" s="150" t="n">
        <f aca="false">SUM(N187:N208)</f>
        <v>0</v>
      </c>
      <c r="O209" s="150" t="n">
        <f aca="false">SUM(O187:O208)</f>
        <v>784461.25</v>
      </c>
      <c r="P209" s="150" t="n">
        <f aca="false">SUM(P187:P208)</f>
        <v>0</v>
      </c>
      <c r="Q209" s="150" t="n">
        <f aca="false">SUM(Q187:Q208)</f>
        <v>17728730.32</v>
      </c>
      <c r="R209" s="150" t="n">
        <f aca="false">SUM(R187:R208)</f>
        <v>625196</v>
      </c>
      <c r="S209" s="150" t="n">
        <f aca="false">SUM(S187:S208)</f>
        <v>0</v>
      </c>
      <c r="T209" s="151" t="n">
        <f aca="false">SUM(T187:T208)</f>
        <v>7873199.33</v>
      </c>
      <c r="U209" s="150" t="n">
        <f aca="false">SUM(U187:U208)</f>
        <v>1724115.07</v>
      </c>
      <c r="V209" s="173"/>
    </row>
    <row r="210" customFormat="false" ht="12.75" hidden="false" customHeight="true" outlineLevel="0" collapsed="false">
      <c r="A210" s="132" t="n">
        <v>1</v>
      </c>
      <c r="B210" s="133" t="s">
        <v>354</v>
      </c>
      <c r="C210" s="134" t="n">
        <f aca="false">D210+E210+F210+G210+H210+I210+K210+M210+O210+Q210+R210+S210+T210+U210</f>
        <v>13908697.35</v>
      </c>
      <c r="D210" s="134" t="n">
        <v>465739.58</v>
      </c>
      <c r="E210" s="134" t="n">
        <v>718189.01</v>
      </c>
      <c r="F210" s="176"/>
      <c r="G210" s="134" t="n">
        <v>161819.83</v>
      </c>
      <c r="H210" s="134"/>
      <c r="I210" s="134" t="n">
        <v>119125.38</v>
      </c>
      <c r="J210" s="140"/>
      <c r="K210" s="140"/>
      <c r="L210" s="156"/>
      <c r="M210" s="134" t="n">
        <v>5184147.02</v>
      </c>
      <c r="N210" s="132"/>
      <c r="O210" s="134"/>
      <c r="P210" s="134"/>
      <c r="Q210" s="134" t="n">
        <v>6968266.58</v>
      </c>
      <c r="R210" s="134"/>
      <c r="S210" s="134"/>
      <c r="T210" s="134"/>
      <c r="U210" s="136" t="n">
        <v>291409.95</v>
      </c>
      <c r="V210" s="132" t="n">
        <v>2023</v>
      </c>
    </row>
    <row r="211" customFormat="false" ht="12.75" hidden="false" customHeight="true" outlineLevel="0" collapsed="false">
      <c r="A211" s="132" t="n">
        <f aca="false">A210+1</f>
        <v>2</v>
      </c>
      <c r="B211" s="133" t="s">
        <v>369</v>
      </c>
      <c r="C211" s="134" t="n">
        <f aca="false">D211+E211+F211+G211+H211+I211+K211+M211+O211+Q211+R211+S211+T211+U211</f>
        <v>17106207.6</v>
      </c>
      <c r="D211" s="134" t="n">
        <v>866595.98</v>
      </c>
      <c r="E211" s="134" t="n">
        <v>358429.16</v>
      </c>
      <c r="F211" s="134"/>
      <c r="G211" s="134"/>
      <c r="H211" s="134"/>
      <c r="I211" s="134"/>
      <c r="J211" s="140"/>
      <c r="K211" s="140"/>
      <c r="L211" s="156"/>
      <c r="M211" s="134" t="n">
        <v>9245223.02</v>
      </c>
      <c r="N211" s="132"/>
      <c r="O211" s="134"/>
      <c r="P211" s="134"/>
      <c r="Q211" s="134" t="n">
        <v>6296877.85</v>
      </c>
      <c r="R211" s="134"/>
      <c r="S211" s="134"/>
      <c r="T211" s="134"/>
      <c r="U211" s="136" t="n">
        <v>339081.59</v>
      </c>
      <c r="V211" s="132" t="n">
        <v>2023</v>
      </c>
    </row>
    <row r="212" customFormat="false" ht="12.75" hidden="false" customHeight="true" outlineLevel="0" collapsed="false">
      <c r="A212" s="132" t="n">
        <v>3</v>
      </c>
      <c r="B212" s="133" t="s">
        <v>399</v>
      </c>
      <c r="C212" s="134" t="n">
        <f aca="false">D212+E212+F212+G212+H212+I212+K212+M212+O212+Q212+R212+S212+T212+U212</f>
        <v>796299.26</v>
      </c>
      <c r="D212" s="134"/>
      <c r="E212" s="134"/>
      <c r="F212" s="134"/>
      <c r="G212" s="134"/>
      <c r="H212" s="134"/>
      <c r="I212" s="134"/>
      <c r="J212" s="135"/>
      <c r="K212" s="135"/>
      <c r="L212" s="134"/>
      <c r="M212" s="134"/>
      <c r="N212" s="134"/>
      <c r="O212" s="134"/>
      <c r="P212" s="134"/>
      <c r="Q212" s="134"/>
      <c r="R212" s="134"/>
      <c r="S212" s="134"/>
      <c r="T212" s="136" t="n">
        <v>796299.26</v>
      </c>
      <c r="U212" s="134"/>
      <c r="V212" s="132" t="n">
        <v>2023</v>
      </c>
    </row>
    <row r="213" customFormat="false" ht="12.75" hidden="false" customHeight="true" outlineLevel="0" collapsed="false">
      <c r="A213" s="132" t="n">
        <v>4</v>
      </c>
      <c r="B213" s="133" t="s">
        <v>401</v>
      </c>
      <c r="C213" s="134" t="n">
        <f aca="false">D213+E213+F213+G213+H213+I213+K213+M213+O213+Q213+R213+S213+T213+U213</f>
        <v>588902.42</v>
      </c>
      <c r="D213" s="134"/>
      <c r="E213" s="134"/>
      <c r="F213" s="134"/>
      <c r="G213" s="134"/>
      <c r="H213" s="134"/>
      <c r="I213" s="134"/>
      <c r="J213" s="135"/>
      <c r="K213" s="135"/>
      <c r="L213" s="135"/>
      <c r="M213" s="134"/>
      <c r="N213" s="135"/>
      <c r="O213" s="134"/>
      <c r="P213" s="134"/>
      <c r="Q213" s="134"/>
      <c r="R213" s="134"/>
      <c r="S213" s="134"/>
      <c r="T213" s="136" t="n">
        <v>588902.42</v>
      </c>
      <c r="U213" s="134"/>
      <c r="V213" s="132" t="n">
        <v>2023</v>
      </c>
    </row>
    <row r="214" customFormat="false" ht="12.75" hidden="false" customHeight="true" outlineLevel="0" collapsed="false">
      <c r="A214" s="132" t="n">
        <v>5</v>
      </c>
      <c r="B214" s="133" t="s">
        <v>403</v>
      </c>
      <c r="C214" s="134" t="n">
        <f aca="false">D214+E214+F214+G214+H214+I214+K214+M214+O214+Q214+R214+S214+T214+U214</f>
        <v>405019.54</v>
      </c>
      <c r="D214" s="134"/>
      <c r="E214" s="134"/>
      <c r="F214" s="134"/>
      <c r="G214" s="134"/>
      <c r="H214" s="134"/>
      <c r="I214" s="134"/>
      <c r="J214" s="135"/>
      <c r="K214" s="135"/>
      <c r="L214" s="135"/>
      <c r="M214" s="134"/>
      <c r="N214" s="135"/>
      <c r="O214" s="134"/>
      <c r="P214" s="134"/>
      <c r="Q214" s="134"/>
      <c r="R214" s="134"/>
      <c r="S214" s="134"/>
      <c r="T214" s="136" t="n">
        <v>405019.54</v>
      </c>
      <c r="U214" s="134"/>
      <c r="V214" s="132" t="n">
        <v>2023</v>
      </c>
    </row>
    <row r="215" customFormat="false" ht="12.75" hidden="false" customHeight="true" outlineLevel="0" collapsed="false">
      <c r="A215" s="132" t="n">
        <v>6</v>
      </c>
      <c r="B215" s="133" t="s">
        <v>405</v>
      </c>
      <c r="C215" s="134" t="n">
        <f aca="false">D215+E215+F215+G215+H215+I215+K215+M215+O215+Q215+R215+S215+T215+U215</f>
        <v>60605.68</v>
      </c>
      <c r="D215" s="134"/>
      <c r="E215" s="134"/>
      <c r="F215" s="134"/>
      <c r="G215" s="134"/>
      <c r="H215" s="135"/>
      <c r="I215" s="134"/>
      <c r="J215" s="135"/>
      <c r="K215" s="135"/>
      <c r="L215" s="134"/>
      <c r="M215" s="134"/>
      <c r="N215" s="134"/>
      <c r="O215" s="140"/>
      <c r="P215" s="134"/>
      <c r="Q215" s="134"/>
      <c r="R215" s="134"/>
      <c r="S215" s="134"/>
      <c r="T215" s="136" t="n">
        <v>60605.68</v>
      </c>
      <c r="U215" s="134"/>
      <c r="V215" s="132" t="n">
        <v>2023</v>
      </c>
    </row>
    <row r="216" customFormat="false" ht="12.75" hidden="false" customHeight="true" outlineLevel="0" collapsed="false">
      <c r="A216" s="132" t="n">
        <v>7</v>
      </c>
      <c r="B216" s="133" t="s">
        <v>407</v>
      </c>
      <c r="C216" s="134" t="n">
        <f aca="false">D216+E216+F216+G216+H216+I216+K216+M216+O216+Q216+R216+S216+T216+U216</f>
        <v>103207.46</v>
      </c>
      <c r="D216" s="134"/>
      <c r="E216" s="134"/>
      <c r="F216" s="135"/>
      <c r="G216" s="134"/>
      <c r="H216" s="135"/>
      <c r="I216" s="134"/>
      <c r="J216" s="135"/>
      <c r="K216" s="135"/>
      <c r="L216" s="135"/>
      <c r="M216" s="134"/>
      <c r="N216" s="135"/>
      <c r="O216" s="135"/>
      <c r="P216" s="134"/>
      <c r="Q216" s="134"/>
      <c r="R216" s="134"/>
      <c r="S216" s="134"/>
      <c r="T216" s="136" t="n">
        <v>103207.46</v>
      </c>
      <c r="U216" s="134"/>
      <c r="V216" s="132" t="n">
        <v>2023</v>
      </c>
    </row>
    <row r="217" customFormat="false" ht="12.75" hidden="false" customHeight="true" outlineLevel="0" collapsed="false">
      <c r="A217" s="132" t="n">
        <v>8</v>
      </c>
      <c r="B217" s="133" t="s">
        <v>409</v>
      </c>
      <c r="C217" s="134" t="n">
        <f aca="false">D217+E217+F217+G217+H217+I217+K217+M217+O217+Q217+R217+S217+T217+U217</f>
        <v>882692.74</v>
      </c>
      <c r="D217" s="134"/>
      <c r="E217" s="134"/>
      <c r="F217" s="134"/>
      <c r="G217" s="134"/>
      <c r="H217" s="134"/>
      <c r="I217" s="134"/>
      <c r="J217" s="135"/>
      <c r="K217" s="135"/>
      <c r="L217" s="135"/>
      <c r="M217" s="134"/>
      <c r="N217" s="135"/>
      <c r="O217" s="134"/>
      <c r="P217" s="134"/>
      <c r="Q217" s="134"/>
      <c r="R217" s="134"/>
      <c r="S217" s="134"/>
      <c r="T217" s="136" t="n">
        <v>882692.74</v>
      </c>
      <c r="U217" s="134"/>
      <c r="V217" s="132" t="n">
        <v>2023</v>
      </c>
    </row>
    <row r="218" customFormat="false" ht="12.75" hidden="false" customHeight="true" outlineLevel="0" collapsed="false">
      <c r="A218" s="132" t="n">
        <v>9</v>
      </c>
      <c r="B218" s="133" t="s">
        <v>411</v>
      </c>
      <c r="C218" s="134" t="n">
        <f aca="false">D218+E218+F218+G218+H218+I218+K218+M218+O218+Q218+R218+S218+T218+U218</f>
        <v>664701.88</v>
      </c>
      <c r="D218" s="134"/>
      <c r="E218" s="134"/>
      <c r="F218" s="134"/>
      <c r="G218" s="134"/>
      <c r="H218" s="134"/>
      <c r="I218" s="134"/>
      <c r="J218" s="135"/>
      <c r="K218" s="135"/>
      <c r="L218" s="135"/>
      <c r="M218" s="134"/>
      <c r="N218" s="135"/>
      <c r="O218" s="134"/>
      <c r="P218" s="134"/>
      <c r="Q218" s="134"/>
      <c r="R218" s="134"/>
      <c r="S218" s="134"/>
      <c r="T218" s="136" t="n">
        <v>664701.88</v>
      </c>
      <c r="U218" s="134"/>
      <c r="V218" s="132" t="n">
        <v>2023</v>
      </c>
    </row>
    <row r="219" customFormat="false" ht="12.75" hidden="false" customHeight="true" outlineLevel="0" collapsed="false">
      <c r="A219" s="132" t="n">
        <v>10</v>
      </c>
      <c r="B219" s="133" t="s">
        <v>413</v>
      </c>
      <c r="C219" s="134" t="n">
        <f aca="false">D219+E219+F219+G219+H219+I219+K219+M219+O219+Q219+R219+S219+T219+U219</f>
        <v>266284.04</v>
      </c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6" t="n">
        <v>266284.04</v>
      </c>
      <c r="U219" s="134"/>
      <c r="V219" s="132" t="n">
        <v>2023</v>
      </c>
    </row>
    <row r="220" customFormat="false" ht="12.75" hidden="false" customHeight="true" outlineLevel="0" collapsed="false">
      <c r="A220" s="132" t="n">
        <v>11</v>
      </c>
      <c r="B220" s="167" t="s">
        <v>415</v>
      </c>
      <c r="C220" s="134" t="n">
        <f aca="false">D220+E220+F220+G220+H220+I220+K220+M220+O220+Q220+R220+S220+T220+U220</f>
        <v>20592260.68</v>
      </c>
      <c r="D220" s="134"/>
      <c r="E220" s="134"/>
      <c r="F220" s="134"/>
      <c r="G220" s="134"/>
      <c r="H220" s="134"/>
      <c r="I220" s="134"/>
      <c r="J220" s="134"/>
      <c r="K220" s="134"/>
      <c r="L220" s="134"/>
      <c r="M220" s="134" t="n">
        <v>9650544.15</v>
      </c>
      <c r="N220" s="134"/>
      <c r="O220" s="134"/>
      <c r="P220" s="134"/>
      <c r="Q220" s="134" t="n">
        <v>10473411.19</v>
      </c>
      <c r="R220" s="134"/>
      <c r="S220" s="134"/>
      <c r="T220" s="134"/>
      <c r="U220" s="136" t="n">
        <v>468305.34</v>
      </c>
      <c r="V220" s="132" t="n">
        <v>2023</v>
      </c>
    </row>
    <row r="221" customFormat="false" ht="12.75" hidden="false" customHeight="true" outlineLevel="0" collapsed="false">
      <c r="A221" s="132" t="n">
        <v>12</v>
      </c>
      <c r="B221" s="175" t="s">
        <v>417</v>
      </c>
      <c r="C221" s="134" t="n">
        <f aca="false">D221+E221+F221+G221+H221+I221+K221+M221+O221+Q221+R221+S221+T221+U221</f>
        <v>726417.73</v>
      </c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6" t="n">
        <v>726417.73</v>
      </c>
      <c r="U221" s="134"/>
      <c r="V221" s="132" t="n">
        <v>2023</v>
      </c>
    </row>
    <row r="222" customFormat="false" ht="12.75" hidden="false" customHeight="true" outlineLevel="0" collapsed="false">
      <c r="A222" s="132" t="n">
        <v>13</v>
      </c>
      <c r="B222" s="175" t="s">
        <v>419</v>
      </c>
      <c r="C222" s="134" t="n">
        <f aca="false">D222+E222+F222+G222+H222+I222+K222+M222+O222+Q222+R222+S222+T222+U222</f>
        <v>88910.8</v>
      </c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6" t="n">
        <v>88910.8</v>
      </c>
      <c r="U222" s="134"/>
      <c r="V222" s="132" t="n">
        <v>2023</v>
      </c>
    </row>
    <row r="223" customFormat="false" ht="12.75" hidden="false" customHeight="true" outlineLevel="0" collapsed="false">
      <c r="A223" s="132" t="n">
        <v>14</v>
      </c>
      <c r="B223" s="175" t="s">
        <v>421</v>
      </c>
      <c r="C223" s="134" t="n">
        <f aca="false">D223+E223+F223+G223+H223+I223+K223+M223+O223+Q223+R223+S223+T223+U223</f>
        <v>764655.544</v>
      </c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6" t="n">
        <v>764655.544</v>
      </c>
      <c r="U223" s="134"/>
      <c r="V223" s="132" t="n">
        <v>2023</v>
      </c>
    </row>
    <row r="224" customFormat="false" ht="12.75" hidden="false" customHeight="true" outlineLevel="0" collapsed="false">
      <c r="A224" s="132" t="n">
        <v>15</v>
      </c>
      <c r="B224" s="175" t="s">
        <v>372</v>
      </c>
      <c r="C224" s="134" t="n">
        <f aca="false">D224+E224+F224+G224+H224+I224+K224+M224+O224+Q224+R224+S224+T224+U224</f>
        <v>20819061.07</v>
      </c>
      <c r="D224" s="177" t="n">
        <v>1212789.59</v>
      </c>
      <c r="E224" s="177"/>
      <c r="F224" s="134"/>
      <c r="G224" s="177"/>
      <c r="H224" s="134"/>
      <c r="I224" s="177"/>
      <c r="J224" s="134"/>
      <c r="K224" s="134"/>
      <c r="L224" s="134"/>
      <c r="M224" s="177" t="n">
        <v>11483566.64</v>
      </c>
      <c r="N224" s="134"/>
      <c r="O224" s="177"/>
      <c r="P224" s="134"/>
      <c r="Q224" s="177" t="n">
        <v>7731677.36</v>
      </c>
      <c r="R224" s="134"/>
      <c r="S224" s="178"/>
      <c r="T224" s="136"/>
      <c r="U224" s="136" t="n">
        <v>391027.48</v>
      </c>
      <c r="V224" s="132" t="n">
        <v>2023</v>
      </c>
    </row>
    <row r="225" customFormat="false" ht="12.75" hidden="false" customHeight="true" outlineLevel="0" collapsed="false">
      <c r="A225" s="132" t="n">
        <v>16</v>
      </c>
      <c r="B225" s="175" t="s">
        <v>380</v>
      </c>
      <c r="C225" s="134" t="n">
        <f aca="false">D225+E225+F225+G225+H225+I225+K225+M225+O225+Q225+R225+S225+T225+U225</f>
        <v>17732245.88</v>
      </c>
      <c r="D225" s="177" t="n">
        <v>1530198.58</v>
      </c>
      <c r="E225" s="177"/>
      <c r="F225" s="134"/>
      <c r="G225" s="177"/>
      <c r="H225" s="134"/>
      <c r="I225" s="177"/>
      <c r="J225" s="134"/>
      <c r="K225" s="134"/>
      <c r="L225" s="134"/>
      <c r="M225" s="177" t="n">
        <v>8946252.96</v>
      </c>
      <c r="N225" s="134"/>
      <c r="O225" s="177"/>
      <c r="P225" s="134"/>
      <c r="Q225" s="177" t="n">
        <v>6924378.13</v>
      </c>
      <c r="R225" s="134"/>
      <c r="S225" s="134"/>
      <c r="T225" s="136"/>
      <c r="U225" s="178" t="n">
        <v>331416.21</v>
      </c>
      <c r="V225" s="132" t="n">
        <v>2023</v>
      </c>
    </row>
    <row r="226" customFormat="false" ht="12.75" hidden="false" customHeight="true" outlineLevel="0" collapsed="false">
      <c r="A226" s="161" t="s">
        <v>423</v>
      </c>
      <c r="B226" s="161"/>
      <c r="C226" s="150" t="n">
        <f aca="false">SUM(C210:C225)</f>
        <v>95506169.674</v>
      </c>
      <c r="D226" s="150" t="n">
        <f aca="false">SUM(D210:D225)</f>
        <v>4075323.73</v>
      </c>
      <c r="E226" s="150" t="n">
        <f aca="false">SUM(E210:E225)</f>
        <v>1076618.17</v>
      </c>
      <c r="F226" s="150" t="n">
        <f aca="false">SUM(F210:F225)</f>
        <v>0</v>
      </c>
      <c r="G226" s="150" t="n">
        <f aca="false">SUM(G210:G225)</f>
        <v>161819.83</v>
      </c>
      <c r="H226" s="150" t="n">
        <f aca="false">SUM(H210:H225)</f>
        <v>0</v>
      </c>
      <c r="I226" s="150" t="n">
        <f aca="false">SUM(I210:I225)</f>
        <v>119125.38</v>
      </c>
      <c r="J226" s="150" t="n">
        <f aca="false">SUM(J210:J225)</f>
        <v>0</v>
      </c>
      <c r="K226" s="150" t="n">
        <f aca="false">SUM(K210:K225)</f>
        <v>0</v>
      </c>
      <c r="L226" s="150" t="n">
        <f aca="false">SUM(L210:L225)</f>
        <v>0</v>
      </c>
      <c r="M226" s="150" t="n">
        <f aca="false">SUM(M210:M225)</f>
        <v>44509733.79</v>
      </c>
      <c r="N226" s="150" t="n">
        <f aca="false">SUM(N210:N225)</f>
        <v>0</v>
      </c>
      <c r="O226" s="150" t="n">
        <f aca="false">SUM(O210:O225)</f>
        <v>0</v>
      </c>
      <c r="P226" s="150" t="n">
        <f aca="false">SUM(P210:P225)</f>
        <v>0</v>
      </c>
      <c r="Q226" s="150" t="n">
        <f aca="false">SUM(Q210:Q225)</f>
        <v>38394611.11</v>
      </c>
      <c r="R226" s="150" t="n">
        <f aca="false">SUM(R210:R225)</f>
        <v>0</v>
      </c>
      <c r="S226" s="150" t="n">
        <f aca="false">SUM(S210:S225)</f>
        <v>0</v>
      </c>
      <c r="T226" s="150" t="n">
        <f aca="false">SUM(T210:T225)</f>
        <v>5347697.094</v>
      </c>
      <c r="U226" s="150" t="n">
        <f aca="false">SUM(U210:U225)</f>
        <v>1821240.57</v>
      </c>
      <c r="V226" s="173"/>
    </row>
    <row r="227" customFormat="false" ht="12.75" hidden="false" customHeight="true" outlineLevel="0" collapsed="false">
      <c r="A227" s="132" t="n">
        <v>1</v>
      </c>
      <c r="B227" s="133" t="s">
        <v>424</v>
      </c>
      <c r="C227" s="134" t="n">
        <f aca="false">D227+E227+F227+G227+H227+I227+K227+M227+O227+Q227+R227+S227+T227+U227</f>
        <v>42045.56</v>
      </c>
      <c r="D227" s="134"/>
      <c r="E227" s="134"/>
      <c r="F227" s="134"/>
      <c r="G227" s="134"/>
      <c r="H227" s="135"/>
      <c r="I227" s="134"/>
      <c r="J227" s="135"/>
      <c r="K227" s="135"/>
      <c r="L227" s="134"/>
      <c r="M227" s="134"/>
      <c r="N227" s="134"/>
      <c r="O227" s="134"/>
      <c r="P227" s="134"/>
      <c r="Q227" s="134"/>
      <c r="R227" s="134"/>
      <c r="S227" s="135"/>
      <c r="T227" s="136" t="n">
        <v>42045.56</v>
      </c>
      <c r="U227" s="134"/>
      <c r="V227" s="132" t="n">
        <v>2024</v>
      </c>
    </row>
    <row r="228" customFormat="false" ht="12.75" hidden="false" customHeight="true" outlineLevel="0" collapsed="false">
      <c r="A228" s="132" t="n">
        <f aca="false">A227+1</f>
        <v>2</v>
      </c>
      <c r="B228" s="133" t="s">
        <v>965</v>
      </c>
      <c r="C228" s="134" t="n">
        <f aca="false">D228+E228+F228+G228+H228+I228+K228+M228+O228+Q228+R228+S228+T228+U228</f>
        <v>8581494.49</v>
      </c>
      <c r="D228" s="134" t="n">
        <v>1843196.15</v>
      </c>
      <c r="E228" s="134" t="n">
        <v>2607039.05</v>
      </c>
      <c r="F228" s="134"/>
      <c r="G228" s="134" t="n">
        <v>2109278.13</v>
      </c>
      <c r="H228" s="134"/>
      <c r="I228" s="134" t="n">
        <v>941827.8</v>
      </c>
      <c r="J228" s="135"/>
      <c r="K228" s="135"/>
      <c r="L228" s="135"/>
      <c r="M228" s="134"/>
      <c r="N228" s="135"/>
      <c r="O228" s="134"/>
      <c r="P228" s="135"/>
      <c r="Q228" s="134"/>
      <c r="R228" s="134" t="n">
        <v>884994.62</v>
      </c>
      <c r="S228" s="134"/>
      <c r="T228" s="136"/>
      <c r="U228" s="136" t="n">
        <v>195158.74</v>
      </c>
      <c r="V228" s="132" t="n">
        <v>2024</v>
      </c>
    </row>
    <row r="229" customFormat="false" ht="12.75" hidden="false" customHeight="true" outlineLevel="0" collapsed="false">
      <c r="A229" s="132" t="n">
        <f aca="false">A228+1</f>
        <v>3</v>
      </c>
      <c r="B229" s="133" t="s">
        <v>372</v>
      </c>
      <c r="C229" s="134" t="n">
        <f aca="false">D229+E229+F229+G229+H229+I229+K229+M229+O229+Q229+R229+S229+T229+U229</f>
        <v>1990715.3</v>
      </c>
      <c r="D229" s="134"/>
      <c r="E229" s="177" t="n">
        <v>713066.76</v>
      </c>
      <c r="F229" s="134"/>
      <c r="G229" s="177"/>
      <c r="H229" s="134"/>
      <c r="I229" s="177"/>
      <c r="J229" s="135"/>
      <c r="K229" s="135"/>
      <c r="L229" s="135"/>
      <c r="M229" s="134"/>
      <c r="N229" s="135"/>
      <c r="O229" s="177" t="n">
        <v>1240258.55</v>
      </c>
      <c r="P229" s="135"/>
      <c r="Q229" s="134"/>
      <c r="R229" s="134"/>
      <c r="S229" s="134"/>
      <c r="T229" s="136"/>
      <c r="U229" s="136" t="n">
        <v>37389.99</v>
      </c>
      <c r="V229" s="132" t="n">
        <v>2024</v>
      </c>
    </row>
    <row r="230" customFormat="false" ht="12.75" hidden="false" customHeight="true" outlineLevel="0" collapsed="false">
      <c r="A230" s="132" t="n">
        <f aca="false">A229+1</f>
        <v>4</v>
      </c>
      <c r="B230" s="175" t="s">
        <v>380</v>
      </c>
      <c r="C230" s="134" t="n">
        <f aca="false">D230+E230+F230+G230+H230+I230+K230+M230+O230+Q230+R230+S230+T230+U230</f>
        <v>4617873.52</v>
      </c>
      <c r="D230" s="134"/>
      <c r="E230" s="177" t="n">
        <v>1043079.4</v>
      </c>
      <c r="F230" s="134"/>
      <c r="G230" s="177" t="n">
        <v>604007.79</v>
      </c>
      <c r="H230" s="134"/>
      <c r="I230" s="177"/>
      <c r="J230" s="135"/>
      <c r="K230" s="135"/>
      <c r="L230" s="135"/>
      <c r="M230" s="134"/>
      <c r="N230" s="135"/>
      <c r="O230" s="177" t="n">
        <v>2884478.14</v>
      </c>
      <c r="P230" s="135"/>
      <c r="Q230" s="134"/>
      <c r="R230" s="134"/>
      <c r="S230" s="134"/>
      <c r="T230" s="136"/>
      <c r="U230" s="178" t="n">
        <v>86308.19</v>
      </c>
      <c r="V230" s="132" t="n">
        <v>2024</v>
      </c>
    </row>
    <row r="231" customFormat="false" ht="12.75" hidden="false" customHeight="true" outlineLevel="0" collapsed="false">
      <c r="A231" s="132" t="n">
        <f aca="false">A230+1</f>
        <v>5</v>
      </c>
      <c r="B231" s="133" t="s">
        <v>394</v>
      </c>
      <c r="C231" s="134" t="n">
        <f aca="false">D231+E231+F231+G231+H231+I231+K231+M231+O231+Q231+R231+S231+T231+U231</f>
        <v>10078335.221068</v>
      </c>
      <c r="D231" s="134"/>
      <c r="E231" s="134"/>
      <c r="F231" s="134"/>
      <c r="G231" s="134"/>
      <c r="H231" s="134"/>
      <c r="I231" s="134"/>
      <c r="J231" s="135"/>
      <c r="K231" s="135"/>
      <c r="L231" s="135"/>
      <c r="M231" s="134" t="n">
        <v>9867177.62</v>
      </c>
      <c r="N231" s="135"/>
      <c r="O231" s="134"/>
      <c r="P231" s="135"/>
      <c r="Q231" s="134"/>
      <c r="R231" s="134"/>
      <c r="S231" s="134"/>
      <c r="T231" s="136"/>
      <c r="U231" s="136" t="n">
        <f aca="false">(D231+E231+F231+G231+H231+I231+M231+O231+Q231+R231+S231)*2.14%</f>
        <v>211157.601068</v>
      </c>
      <c r="V231" s="132" t="n">
        <v>2024</v>
      </c>
    </row>
    <row r="232" customFormat="false" ht="12.75" hidden="false" customHeight="true" outlineLevel="0" collapsed="false">
      <c r="A232" s="132" t="n">
        <f aca="false">A231+1</f>
        <v>6</v>
      </c>
      <c r="B232" s="175" t="s">
        <v>417</v>
      </c>
      <c r="C232" s="134" t="n">
        <f aca="false">D232+E232+F232+G232+H232+I232+K232+M232+O232+Q232+R232+S232+T232+U232</f>
        <v>13788476.96</v>
      </c>
      <c r="D232" s="134"/>
      <c r="E232" s="134"/>
      <c r="F232" s="134"/>
      <c r="G232" s="134"/>
      <c r="H232" s="134"/>
      <c r="I232" s="134" t="n">
        <v>291504.34</v>
      </c>
      <c r="J232" s="135"/>
      <c r="K232" s="135"/>
      <c r="L232" s="135"/>
      <c r="M232" s="134" t="n">
        <v>8918251.57</v>
      </c>
      <c r="N232" s="135"/>
      <c r="O232" s="134"/>
      <c r="P232" s="135"/>
      <c r="Q232" s="134" t="n">
        <v>3907765.27</v>
      </c>
      <c r="R232" s="134" t="n">
        <v>371781.71</v>
      </c>
      <c r="S232" s="134"/>
      <c r="T232" s="136"/>
      <c r="U232" s="136" t="n">
        <v>299174.07</v>
      </c>
      <c r="V232" s="132" t="n">
        <v>2024</v>
      </c>
    </row>
    <row r="233" customFormat="false" ht="12.75" hidden="false" customHeight="true" outlineLevel="0" collapsed="false">
      <c r="A233" s="132" t="n">
        <f aca="false">A232+1</f>
        <v>7</v>
      </c>
      <c r="B233" s="179" t="s">
        <v>396</v>
      </c>
      <c r="C233" s="134" t="n">
        <f aca="false">D233+E233+F233+G233+H233+I233+K233+M233+O233+Q233+R233+S233+T233+U233</f>
        <v>4586320.01</v>
      </c>
      <c r="D233" s="134"/>
      <c r="E233" s="134"/>
      <c r="F233" s="134"/>
      <c r="G233" s="134"/>
      <c r="H233" s="134"/>
      <c r="I233" s="134"/>
      <c r="J233" s="135"/>
      <c r="K233" s="135"/>
      <c r="L233" s="135"/>
      <c r="M233" s="134" t="n">
        <v>4518541.88</v>
      </c>
      <c r="N233" s="135"/>
      <c r="O233" s="134"/>
      <c r="P233" s="135"/>
      <c r="Q233" s="134"/>
      <c r="R233" s="134"/>
      <c r="S233" s="134"/>
      <c r="T233" s="136"/>
      <c r="U233" s="136" t="n">
        <v>67778.13</v>
      </c>
      <c r="V233" s="132" t="n">
        <v>2024</v>
      </c>
    </row>
    <row r="234" customFormat="false" ht="12.75" hidden="false" customHeight="true" outlineLevel="0" collapsed="false">
      <c r="A234" s="132" t="n">
        <f aca="false">A233+1</f>
        <v>8</v>
      </c>
      <c r="B234" s="179" t="s">
        <v>386</v>
      </c>
      <c r="C234" s="134" t="n">
        <f aca="false">D234+E234+F234+G234+H234+I234+K234+M234+O234+Q234+R234+S234+T234+U234</f>
        <v>20672845.87</v>
      </c>
      <c r="D234" s="134" t="n">
        <v>1255724.35</v>
      </c>
      <c r="E234" s="134" t="n">
        <v>658782.85</v>
      </c>
      <c r="F234" s="134"/>
      <c r="G234" s="134" t="n">
        <v>1093774.2</v>
      </c>
      <c r="H234" s="134"/>
      <c r="I234" s="134" t="n">
        <v>767811.94</v>
      </c>
      <c r="J234" s="135"/>
      <c r="K234" s="135"/>
      <c r="L234" s="135"/>
      <c r="M234" s="134" t="n">
        <v>11120786.43</v>
      </c>
      <c r="N234" s="135"/>
      <c r="O234" s="134"/>
      <c r="P234" s="135"/>
      <c r="Q234" s="134" t="n">
        <v>5411207.08</v>
      </c>
      <c r="R234" s="134"/>
      <c r="S234" s="134"/>
      <c r="T234" s="136"/>
      <c r="U234" s="136" t="n">
        <v>364759.02</v>
      </c>
      <c r="V234" s="132" t="n">
        <v>2024</v>
      </c>
    </row>
    <row r="235" customFormat="false" ht="12.75" hidden="false" customHeight="true" outlineLevel="0" collapsed="false">
      <c r="A235" s="132" t="n">
        <f aca="false">A234+1</f>
        <v>9</v>
      </c>
      <c r="B235" s="179" t="s">
        <v>384</v>
      </c>
      <c r="C235" s="134" t="n">
        <f aca="false">D235+E235+F235+G235+H235+I235+K235+M235+O235+Q235+R235+S235+T235+U235</f>
        <v>19552685.02</v>
      </c>
      <c r="D235" s="134" t="n">
        <v>1117037.41</v>
      </c>
      <c r="E235" s="134" t="n">
        <v>649597.91</v>
      </c>
      <c r="F235" s="134"/>
      <c r="G235" s="134"/>
      <c r="H235" s="134"/>
      <c r="I235" s="134"/>
      <c r="J235" s="135"/>
      <c r="K235" s="135"/>
      <c r="L235" s="135"/>
      <c r="M235" s="134" t="n">
        <v>11962875.76</v>
      </c>
      <c r="N235" s="135"/>
      <c r="O235" s="134"/>
      <c r="P235" s="135"/>
      <c r="Q235" s="134" t="n">
        <v>5454014.92</v>
      </c>
      <c r="R235" s="134"/>
      <c r="S235" s="134"/>
      <c r="T235" s="136"/>
      <c r="U235" s="136" t="n">
        <v>369159.02</v>
      </c>
      <c r="V235" s="132" t="n">
        <v>2024</v>
      </c>
    </row>
    <row r="236" customFormat="false" ht="12.75" hidden="false" customHeight="true" outlineLevel="0" collapsed="false">
      <c r="A236" s="132" t="n">
        <f aca="false">A235+1</f>
        <v>10</v>
      </c>
      <c r="B236" s="175" t="s">
        <v>427</v>
      </c>
      <c r="C236" s="134" t="n">
        <f aca="false">D236+E236+F236+G236+H236+I236+K236+M236+O236+Q236+R236+S236+T236+U236</f>
        <v>764263.6</v>
      </c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6" t="n">
        <v>764263.6</v>
      </c>
      <c r="U236" s="134"/>
      <c r="V236" s="132" t="n">
        <v>2024</v>
      </c>
    </row>
    <row r="237" customFormat="false" ht="12.75" hidden="false" customHeight="true" outlineLevel="0" collapsed="false">
      <c r="A237" s="132" t="n">
        <f aca="false">A236+1</f>
        <v>11</v>
      </c>
      <c r="B237" s="175" t="s">
        <v>429</v>
      </c>
      <c r="C237" s="134" t="n">
        <f aca="false">D237+E237+F237+G237+H237+I237+K237+M237+O237+Q237+R237+S237+T237+U237</f>
        <v>300665.07</v>
      </c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6" t="n">
        <v>300665.07</v>
      </c>
      <c r="U237" s="134"/>
      <c r="V237" s="132" t="n">
        <v>2024</v>
      </c>
    </row>
    <row r="238" customFormat="false" ht="12.75" hidden="false" customHeight="true" outlineLevel="0" collapsed="false">
      <c r="A238" s="132" t="n">
        <f aca="false">A237+1</f>
        <v>12</v>
      </c>
      <c r="B238" s="175" t="s">
        <v>431</v>
      </c>
      <c r="C238" s="134" t="n">
        <f aca="false">D238+E238+F238+G238+H238+I238+K238+M238+O238+Q238+R238+S238+T238+U238</f>
        <v>569332.19</v>
      </c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6" t="n">
        <v>569332.19</v>
      </c>
      <c r="U238" s="134"/>
      <c r="V238" s="132" t="n">
        <v>2024</v>
      </c>
    </row>
    <row r="239" customFormat="false" ht="12.75" hidden="false" customHeight="true" outlineLevel="0" collapsed="false">
      <c r="A239" s="132" t="n">
        <f aca="false">A238+1</f>
        <v>13</v>
      </c>
      <c r="B239" s="175" t="s">
        <v>433</v>
      </c>
      <c r="C239" s="134" t="n">
        <f aca="false">D239+E239+F239+G239+H239+I239+K239+M239+O239+Q239+R239+S239+T239+U239</f>
        <v>368273.77</v>
      </c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6" t="n">
        <v>368273.77</v>
      </c>
      <c r="U239" s="134"/>
      <c r="V239" s="132" t="n">
        <v>2024</v>
      </c>
    </row>
    <row r="240" customFormat="false" ht="12.75" hidden="false" customHeight="true" outlineLevel="0" collapsed="false">
      <c r="A240" s="132" t="n">
        <f aca="false">A239+1</f>
        <v>14</v>
      </c>
      <c r="B240" s="175" t="s">
        <v>365</v>
      </c>
      <c r="C240" s="134" t="n">
        <f aca="false">D240+E240+F240+G240+H240+I240+K240+M240+O240+Q240+R240+S240+T240+U240</f>
        <v>906292.63</v>
      </c>
      <c r="D240" s="134" t="n">
        <v>888058.69</v>
      </c>
      <c r="E240" s="134"/>
      <c r="F240" s="134"/>
      <c r="G240" s="134"/>
      <c r="H240" s="134"/>
      <c r="I240" s="134"/>
      <c r="J240" s="135"/>
      <c r="K240" s="135"/>
      <c r="L240" s="135"/>
      <c r="M240" s="134"/>
      <c r="N240" s="135"/>
      <c r="O240" s="134"/>
      <c r="P240" s="134"/>
      <c r="Q240" s="134"/>
      <c r="R240" s="134"/>
      <c r="S240" s="134"/>
      <c r="T240" s="136"/>
      <c r="U240" s="136" t="n">
        <v>18233.94</v>
      </c>
      <c r="V240" s="132" t="n">
        <v>2024</v>
      </c>
    </row>
    <row r="241" customFormat="false" ht="12.75" hidden="false" customHeight="true" outlineLevel="0" collapsed="false">
      <c r="A241" s="161" t="s">
        <v>435</v>
      </c>
      <c r="B241" s="161"/>
      <c r="C241" s="150" t="n">
        <f aca="false">SUM(C227:C240)</f>
        <v>86819619.211068</v>
      </c>
      <c r="D241" s="150" t="n">
        <f aca="false">SUM(D227:D240)</f>
        <v>5104016.6</v>
      </c>
      <c r="E241" s="150" t="n">
        <f aca="false">SUM(E227:E240)</f>
        <v>5671565.97</v>
      </c>
      <c r="F241" s="150" t="n">
        <f aca="false">SUM(F227:F240)</f>
        <v>0</v>
      </c>
      <c r="G241" s="150" t="n">
        <f aca="false">SUM(G227:G240)</f>
        <v>3807060.12</v>
      </c>
      <c r="H241" s="150" t="n">
        <f aca="false">SUM(H227:H240)</f>
        <v>0</v>
      </c>
      <c r="I241" s="150" t="n">
        <f aca="false">SUM(I227:I240)</f>
        <v>2001144.08</v>
      </c>
      <c r="J241" s="150" t="n">
        <f aca="false">SUM(J227:J240)</f>
        <v>0</v>
      </c>
      <c r="K241" s="150" t="n">
        <f aca="false">SUM(K227:K240)</f>
        <v>0</v>
      </c>
      <c r="L241" s="150" t="n">
        <f aca="false">SUM(L227:L240)</f>
        <v>0</v>
      </c>
      <c r="M241" s="150" t="n">
        <f aca="false">SUM(M227:M240)</f>
        <v>46387633.26</v>
      </c>
      <c r="N241" s="150" t="n">
        <f aca="false">SUM(N227:N240)</f>
        <v>0</v>
      </c>
      <c r="O241" s="150" t="n">
        <f aca="false">SUM(O227:O240)</f>
        <v>4124736.69</v>
      </c>
      <c r="P241" s="150" t="n">
        <f aca="false">SUM(P227:P240)</f>
        <v>0</v>
      </c>
      <c r="Q241" s="150" t="n">
        <f aca="false">SUM(Q227:Q240)</f>
        <v>14772987.27</v>
      </c>
      <c r="R241" s="150" t="n">
        <f aca="false">SUM(R227:R240)</f>
        <v>1256776.33</v>
      </c>
      <c r="S241" s="150" t="n">
        <f aca="false">SUM(S227:S240)</f>
        <v>0</v>
      </c>
      <c r="T241" s="150" t="n">
        <f aca="false">SUM(T227:T240)</f>
        <v>2044580.19</v>
      </c>
      <c r="U241" s="150" t="n">
        <f aca="false">SUM(U227:U240)</f>
        <v>1649118.701068</v>
      </c>
      <c r="V241" s="173"/>
    </row>
    <row r="242" customFormat="false" ht="12.75" hidden="false" customHeight="true" outlineLevel="0" collapsed="false">
      <c r="A242" s="172" t="s">
        <v>436</v>
      </c>
      <c r="B242" s="172"/>
      <c r="C242" s="146" t="n">
        <f aca="false">D242+E242+F242+G242+H242+I242+K242+M242+O242+Q242+R242+S242+T242+U242</f>
        <v>268697983.615068</v>
      </c>
      <c r="D242" s="146" t="n">
        <f aca="false">D209+D226+D241</f>
        <v>14383460.9</v>
      </c>
      <c r="E242" s="146" t="n">
        <f aca="false">E209+E226+E241</f>
        <v>11268014.44</v>
      </c>
      <c r="F242" s="146" t="n">
        <f aca="false">F209+F226+F241</f>
        <v>0</v>
      </c>
      <c r="G242" s="146" t="n">
        <f aca="false">G209+G226+G241</f>
        <v>8000345.44</v>
      </c>
      <c r="H242" s="146" t="n">
        <f aca="false">H209+H226+H241</f>
        <v>0</v>
      </c>
      <c r="I242" s="146" t="n">
        <f aca="false">I209+I226+I241</f>
        <v>3883240.28</v>
      </c>
      <c r="J242" s="146" t="n">
        <f aca="false">J209+J226+J241</f>
        <v>0</v>
      </c>
      <c r="K242" s="146" t="n">
        <f aca="false">K209+K226+K241</f>
        <v>0</v>
      </c>
      <c r="L242" s="146" t="n">
        <f aca="false">L209+L226+L241</f>
        <v>0</v>
      </c>
      <c r="M242" s="146" t="n">
        <f aca="false">M209+M226+M241</f>
        <v>133015472.63</v>
      </c>
      <c r="N242" s="146" t="n">
        <f aca="false">N209+N226+N241</f>
        <v>0</v>
      </c>
      <c r="O242" s="146" t="n">
        <f aca="false">O209+O226+O241</f>
        <v>4909197.94</v>
      </c>
      <c r="P242" s="146" t="n">
        <f aca="false">P209+P226+P241</f>
        <v>0</v>
      </c>
      <c r="Q242" s="146" t="n">
        <f aca="false">Q209+Q226+Q241</f>
        <v>70896328.7</v>
      </c>
      <c r="R242" s="146" t="n">
        <f aca="false">R209+R226+R241</f>
        <v>1881972.33</v>
      </c>
      <c r="S242" s="146" t="n">
        <f aca="false">S209+S226+S241</f>
        <v>0</v>
      </c>
      <c r="T242" s="147" t="n">
        <f aca="false">T209+T226+T241</f>
        <v>15265476.614</v>
      </c>
      <c r="U242" s="146" t="n">
        <f aca="false">U209+U226+U241</f>
        <v>5194474.341068</v>
      </c>
      <c r="V242" s="174"/>
    </row>
    <row r="243" customFormat="false" ht="12.75" hidden="false" customHeight="true" outlineLevel="0" collapsed="false">
      <c r="A243" s="155" t="s">
        <v>437</v>
      </c>
      <c r="B243" s="155"/>
      <c r="C243" s="134"/>
      <c r="D243" s="134"/>
      <c r="E243" s="134"/>
      <c r="F243" s="134"/>
      <c r="G243" s="134"/>
      <c r="H243" s="134"/>
      <c r="I243" s="134"/>
      <c r="J243" s="140"/>
      <c r="K243" s="140"/>
      <c r="L243" s="156"/>
      <c r="M243" s="134"/>
      <c r="N243" s="140"/>
      <c r="O243" s="140"/>
      <c r="P243" s="134"/>
      <c r="Q243" s="134"/>
      <c r="R243" s="134"/>
      <c r="S243" s="134"/>
      <c r="T243" s="134"/>
      <c r="U243" s="134"/>
      <c r="V243" s="132"/>
    </row>
    <row r="244" customFormat="false" ht="12.75" hidden="false" customHeight="true" outlineLevel="0" collapsed="false">
      <c r="A244" s="132" t="n">
        <v>1</v>
      </c>
      <c r="B244" s="133" t="s">
        <v>438</v>
      </c>
      <c r="C244" s="134" t="n">
        <f aca="false">D244+E244+F244+G244+H244+I244+K244+M244+O244+Q244+R244+S244+T244+U244</f>
        <v>15877219.95</v>
      </c>
      <c r="D244" s="134" t="n">
        <v>609025.5</v>
      </c>
      <c r="E244" s="134" t="n">
        <v>3064330.42</v>
      </c>
      <c r="F244" s="134"/>
      <c r="G244" s="134" t="n">
        <v>421159.85</v>
      </c>
      <c r="H244" s="134"/>
      <c r="I244" s="134" t="n">
        <v>1086039.82</v>
      </c>
      <c r="J244" s="140"/>
      <c r="K244" s="140"/>
      <c r="L244" s="134"/>
      <c r="M244" s="134" t="n">
        <v>6668943.8</v>
      </c>
      <c r="N244" s="134"/>
      <c r="O244" s="134"/>
      <c r="P244" s="134"/>
      <c r="Q244" s="134" t="n">
        <v>3695066.84</v>
      </c>
      <c r="R244" s="134"/>
      <c r="S244" s="134"/>
      <c r="T244" s="134"/>
      <c r="U244" s="136" t="n">
        <v>332653.72</v>
      </c>
      <c r="V244" s="132" t="n">
        <v>2022</v>
      </c>
    </row>
    <row r="245" customFormat="false" ht="12.75" hidden="false" customHeight="true" outlineLevel="0" collapsed="false">
      <c r="A245" s="132" t="n">
        <v>2</v>
      </c>
      <c r="B245" s="133" t="s">
        <v>440</v>
      </c>
      <c r="C245" s="134" t="n">
        <f aca="false">D245+E245+F245+G245+H245+I245+K245+M245+O245+Q245+R245+S245+T245+U245</f>
        <v>8666255.41</v>
      </c>
      <c r="D245" s="134" t="n">
        <v>513418.48</v>
      </c>
      <c r="E245" s="134"/>
      <c r="F245" s="134"/>
      <c r="G245" s="134" t="n">
        <v>190242.93</v>
      </c>
      <c r="H245" s="134"/>
      <c r="I245" s="134" t="n">
        <v>42655.6</v>
      </c>
      <c r="J245" s="140"/>
      <c r="K245" s="140"/>
      <c r="L245" s="156"/>
      <c r="M245" s="134" t="n">
        <v>2518909.84</v>
      </c>
      <c r="N245" s="140"/>
      <c r="O245" s="134" t="n">
        <v>86546.69</v>
      </c>
      <c r="P245" s="134"/>
      <c r="Q245" s="134" t="n">
        <v>4480440.39</v>
      </c>
      <c r="R245" s="134" t="n">
        <v>652469.26</v>
      </c>
      <c r="S245" s="134"/>
      <c r="T245" s="134"/>
      <c r="U245" s="136" t="n">
        <v>181572.22</v>
      </c>
      <c r="V245" s="132" t="n">
        <v>2022</v>
      </c>
    </row>
    <row r="246" customFormat="false" ht="12.75" hidden="false" customHeight="true" outlineLevel="0" collapsed="false">
      <c r="A246" s="132" t="n">
        <v>3</v>
      </c>
      <c r="B246" s="133" t="s">
        <v>442</v>
      </c>
      <c r="C246" s="134" t="n">
        <f aca="false">D246+E246+F246+G246+H246+I246+K246+M246+O246+Q246+R246+S246+T246+U246</f>
        <v>36992.33</v>
      </c>
      <c r="D246" s="134"/>
      <c r="E246" s="134"/>
      <c r="F246" s="134"/>
      <c r="G246" s="134"/>
      <c r="H246" s="134"/>
      <c r="I246" s="134"/>
      <c r="J246" s="140"/>
      <c r="K246" s="140"/>
      <c r="L246" s="156"/>
      <c r="M246" s="134"/>
      <c r="N246" s="140"/>
      <c r="O246" s="134"/>
      <c r="P246" s="134"/>
      <c r="Q246" s="134"/>
      <c r="R246" s="134"/>
      <c r="S246" s="134"/>
      <c r="T246" s="136" t="n">
        <v>36992.33</v>
      </c>
      <c r="U246" s="134"/>
      <c r="V246" s="132" t="n">
        <v>2022</v>
      </c>
    </row>
    <row r="247" customFormat="false" ht="12.75" hidden="false" customHeight="true" outlineLevel="0" collapsed="false">
      <c r="A247" s="161" t="s">
        <v>444</v>
      </c>
      <c r="B247" s="161"/>
      <c r="C247" s="150" t="n">
        <f aca="false">SUM(C244:C246)</f>
        <v>24580467.69</v>
      </c>
      <c r="D247" s="150" t="n">
        <f aca="false">SUM(D244:D246)</f>
        <v>1122443.98</v>
      </c>
      <c r="E247" s="150" t="n">
        <f aca="false">SUM(E244:E246)</f>
        <v>3064330.42</v>
      </c>
      <c r="F247" s="150" t="n">
        <f aca="false">SUM(F244:F246)</f>
        <v>0</v>
      </c>
      <c r="G247" s="150" t="n">
        <f aca="false">SUM(G244:G246)</f>
        <v>611402.78</v>
      </c>
      <c r="H247" s="150" t="n">
        <f aca="false">SUM(H244:H246)</f>
        <v>0</v>
      </c>
      <c r="I247" s="150" t="n">
        <f aca="false">SUM(I244:I246)</f>
        <v>1128695.42</v>
      </c>
      <c r="J247" s="150" t="n">
        <f aca="false">SUM(J244:J246)</f>
        <v>0</v>
      </c>
      <c r="K247" s="150" t="n">
        <f aca="false">SUM(K244:K246)</f>
        <v>0</v>
      </c>
      <c r="L247" s="150" t="n">
        <f aca="false">SUM(L244:L246)</f>
        <v>0</v>
      </c>
      <c r="M247" s="150" t="n">
        <f aca="false">SUM(M244:M246)</f>
        <v>9187853.64</v>
      </c>
      <c r="N247" s="150" t="n">
        <f aca="false">SUM(N244:N246)</f>
        <v>0</v>
      </c>
      <c r="O247" s="150" t="n">
        <f aca="false">SUM(O244:O246)</f>
        <v>86546.69</v>
      </c>
      <c r="P247" s="150" t="n">
        <f aca="false">SUM(P244:P246)</f>
        <v>0</v>
      </c>
      <c r="Q247" s="150" t="n">
        <f aca="false">SUM(Q244:Q246)</f>
        <v>8175507.23</v>
      </c>
      <c r="R247" s="150" t="n">
        <f aca="false">SUM(R244:R246)</f>
        <v>652469.26</v>
      </c>
      <c r="S247" s="150" t="n">
        <f aca="false">SUM(S244:S246)</f>
        <v>0</v>
      </c>
      <c r="T247" s="151" t="n">
        <f aca="false">SUM(T244:T246)</f>
        <v>36992.33</v>
      </c>
      <c r="U247" s="150" t="n">
        <f aca="false">SUM(U244:U246)</f>
        <v>514225.94</v>
      </c>
      <c r="V247" s="173"/>
    </row>
    <row r="248" customFormat="false" ht="12.75" hidden="false" customHeight="true" outlineLevel="0" collapsed="false">
      <c r="A248" s="132" t="n">
        <v>1</v>
      </c>
      <c r="B248" s="133" t="s">
        <v>445</v>
      </c>
      <c r="C248" s="134" t="n">
        <f aca="false">D248+E248+F248+G248+H248+I248+K248+M248+O248+Q248+R248+S248+T248+U248</f>
        <v>446591.95</v>
      </c>
      <c r="D248" s="134"/>
      <c r="E248" s="134"/>
      <c r="F248" s="134"/>
      <c r="G248" s="134"/>
      <c r="H248" s="134"/>
      <c r="I248" s="134"/>
      <c r="J248" s="140"/>
      <c r="K248" s="140"/>
      <c r="L248" s="156"/>
      <c r="M248" s="134"/>
      <c r="N248" s="140"/>
      <c r="O248" s="134"/>
      <c r="P248" s="134"/>
      <c r="Q248" s="134"/>
      <c r="R248" s="134"/>
      <c r="S248" s="134"/>
      <c r="T248" s="136" t="n">
        <v>446591.95</v>
      </c>
      <c r="U248" s="134"/>
      <c r="V248" s="132" t="n">
        <v>2023</v>
      </c>
    </row>
    <row r="249" customFormat="false" ht="12.75" hidden="false" customHeight="true" outlineLevel="0" collapsed="false">
      <c r="A249" s="132" t="n">
        <v>2</v>
      </c>
      <c r="B249" s="133" t="s">
        <v>448</v>
      </c>
      <c r="C249" s="134" t="n">
        <f aca="false">D249+E249+F249+G249+H249+I249+K249+M249+O249+Q249+R249+S249+T249+U249</f>
        <v>330381.13</v>
      </c>
      <c r="D249" s="134"/>
      <c r="E249" s="134"/>
      <c r="F249" s="134"/>
      <c r="G249" s="134"/>
      <c r="H249" s="134"/>
      <c r="I249" s="134"/>
      <c r="J249" s="140"/>
      <c r="K249" s="140"/>
      <c r="L249" s="156"/>
      <c r="M249" s="134"/>
      <c r="N249" s="140"/>
      <c r="O249" s="134"/>
      <c r="P249" s="134"/>
      <c r="Q249" s="134"/>
      <c r="R249" s="134"/>
      <c r="S249" s="134"/>
      <c r="T249" s="136" t="n">
        <v>330381.13</v>
      </c>
      <c r="U249" s="134"/>
      <c r="V249" s="132" t="n">
        <v>2023</v>
      </c>
    </row>
    <row r="250" customFormat="false" ht="12.75" hidden="false" customHeight="true" outlineLevel="0" collapsed="false">
      <c r="A250" s="132" t="n">
        <v>3</v>
      </c>
      <c r="B250" s="133" t="s">
        <v>451</v>
      </c>
      <c r="C250" s="134" t="n">
        <f aca="false">D250+E250+F250+G250+H250+I250+K250+M250+O250+Q250+R250+S250+T250+U250</f>
        <v>320806.02</v>
      </c>
      <c r="D250" s="134"/>
      <c r="E250" s="134"/>
      <c r="F250" s="134"/>
      <c r="G250" s="134"/>
      <c r="H250" s="134"/>
      <c r="I250" s="134"/>
      <c r="J250" s="140"/>
      <c r="K250" s="140"/>
      <c r="L250" s="156"/>
      <c r="M250" s="134"/>
      <c r="N250" s="140"/>
      <c r="O250" s="134"/>
      <c r="P250" s="134"/>
      <c r="Q250" s="134"/>
      <c r="R250" s="134"/>
      <c r="S250" s="134"/>
      <c r="T250" s="136" t="n">
        <v>320806.02</v>
      </c>
      <c r="U250" s="134"/>
      <c r="V250" s="132" t="n">
        <v>2023</v>
      </c>
    </row>
    <row r="251" customFormat="false" ht="12.75" hidden="false" customHeight="true" outlineLevel="0" collapsed="false">
      <c r="A251" s="132" t="n">
        <v>4</v>
      </c>
      <c r="B251" s="133" t="s">
        <v>454</v>
      </c>
      <c r="C251" s="134" t="n">
        <f aca="false">D251+E251+F251+G251+H251+I251+K251+M251+O251+Q251+R251+S251+T251+U251</f>
        <v>86228.49</v>
      </c>
      <c r="D251" s="134"/>
      <c r="E251" s="134"/>
      <c r="F251" s="134"/>
      <c r="G251" s="134"/>
      <c r="H251" s="134"/>
      <c r="I251" s="134"/>
      <c r="J251" s="140"/>
      <c r="K251" s="140"/>
      <c r="L251" s="156"/>
      <c r="M251" s="134"/>
      <c r="N251" s="140"/>
      <c r="O251" s="140"/>
      <c r="P251" s="134"/>
      <c r="Q251" s="134"/>
      <c r="R251" s="134"/>
      <c r="S251" s="134"/>
      <c r="T251" s="136" t="n">
        <v>86228.49</v>
      </c>
      <c r="U251" s="134"/>
      <c r="V251" s="132" t="n">
        <v>2023</v>
      </c>
    </row>
    <row r="252" customFormat="false" ht="12.75" hidden="false" customHeight="true" outlineLevel="0" collapsed="false">
      <c r="A252" s="132" t="n">
        <v>5</v>
      </c>
      <c r="B252" s="133" t="s">
        <v>456</v>
      </c>
      <c r="C252" s="134" t="n">
        <f aca="false">D252+E252+F252+G252+H252+I252+K252+M252+O252+Q252+R252+S252+T252+U252</f>
        <v>293990.16</v>
      </c>
      <c r="D252" s="134"/>
      <c r="E252" s="134"/>
      <c r="F252" s="134"/>
      <c r="G252" s="134"/>
      <c r="H252" s="134"/>
      <c r="I252" s="134"/>
      <c r="J252" s="140"/>
      <c r="K252" s="140"/>
      <c r="L252" s="156"/>
      <c r="M252" s="134"/>
      <c r="N252" s="140"/>
      <c r="O252" s="140"/>
      <c r="P252" s="134"/>
      <c r="Q252" s="134"/>
      <c r="R252" s="134"/>
      <c r="S252" s="134"/>
      <c r="T252" s="136" t="n">
        <v>293990.16</v>
      </c>
      <c r="U252" s="134"/>
      <c r="V252" s="132" t="n">
        <v>2023</v>
      </c>
    </row>
    <row r="253" customFormat="false" ht="12.75" hidden="false" customHeight="true" outlineLevel="0" collapsed="false">
      <c r="A253" s="132" t="n">
        <v>6</v>
      </c>
      <c r="B253" s="133" t="s">
        <v>966</v>
      </c>
      <c r="C253" s="134" t="n">
        <f aca="false">D253+E253+F253+G253+H253+I253+K253+M253+O253+Q253+R253+S253+T253+U253</f>
        <v>9115270.83</v>
      </c>
      <c r="D253" s="134" t="n">
        <v>826921</v>
      </c>
      <c r="E253" s="134" t="n">
        <v>753565</v>
      </c>
      <c r="F253" s="134"/>
      <c r="G253" s="134" t="n">
        <v>233252</v>
      </c>
      <c r="H253" s="134"/>
      <c r="I253" s="134" t="n">
        <v>279800</v>
      </c>
      <c r="J253" s="140"/>
      <c r="K253" s="140"/>
      <c r="L253" s="156"/>
      <c r="M253" s="134" t="n">
        <v>5030438</v>
      </c>
      <c r="N253" s="140"/>
      <c r="O253" s="134"/>
      <c r="P253" s="134"/>
      <c r="Q253" s="134" t="n">
        <v>1800315</v>
      </c>
      <c r="R253" s="134"/>
      <c r="S253" s="134"/>
      <c r="T253" s="134"/>
      <c r="U253" s="136" t="n">
        <v>190979.83</v>
      </c>
      <c r="V253" s="132" t="n">
        <v>2023</v>
      </c>
    </row>
    <row r="254" customFormat="false" ht="12.75" hidden="false" customHeight="true" outlineLevel="0" collapsed="false">
      <c r="A254" s="132" t="n">
        <v>7</v>
      </c>
      <c r="B254" s="133" t="s">
        <v>460</v>
      </c>
      <c r="C254" s="134" t="n">
        <f aca="false">D254+E254+F254+G254+H254+I254+K254+M254+O254+Q254+R254+S254+T254+U254</f>
        <v>81639.89</v>
      </c>
      <c r="D254" s="134"/>
      <c r="E254" s="134"/>
      <c r="F254" s="134"/>
      <c r="G254" s="134"/>
      <c r="H254" s="134"/>
      <c r="I254" s="134"/>
      <c r="J254" s="140"/>
      <c r="K254" s="140"/>
      <c r="L254" s="156"/>
      <c r="M254" s="134"/>
      <c r="N254" s="140"/>
      <c r="O254" s="134"/>
      <c r="P254" s="134"/>
      <c r="Q254" s="134"/>
      <c r="R254" s="134"/>
      <c r="S254" s="134"/>
      <c r="T254" s="136" t="n">
        <v>81639.89</v>
      </c>
      <c r="U254" s="134"/>
      <c r="V254" s="132" t="n">
        <v>2023</v>
      </c>
    </row>
    <row r="255" customFormat="false" ht="12.75" hidden="false" customHeight="true" outlineLevel="0" collapsed="false">
      <c r="A255" s="132" t="n">
        <v>8</v>
      </c>
      <c r="B255" s="133" t="s">
        <v>462</v>
      </c>
      <c r="C255" s="134" t="n">
        <f aca="false">D255+E255+F255+G255+H255+I255+K255+M255+O255+Q255+R255+S255+T255+U255</f>
        <v>14772570.81</v>
      </c>
      <c r="D255" s="134" t="n">
        <v>604972.49</v>
      </c>
      <c r="E255" s="134" t="n">
        <v>3046015</v>
      </c>
      <c r="F255" s="134"/>
      <c r="G255" s="134" t="n">
        <v>422735</v>
      </c>
      <c r="H255" s="134"/>
      <c r="I255" s="134" t="n">
        <v>390761</v>
      </c>
      <c r="J255" s="140"/>
      <c r="K255" s="140"/>
      <c r="L255" s="134"/>
      <c r="M255" s="134" t="n">
        <v>6473799.56</v>
      </c>
      <c r="N255" s="134"/>
      <c r="O255" s="134"/>
      <c r="P255" s="134"/>
      <c r="Q255" s="134" t="n">
        <v>3599102.74</v>
      </c>
      <c r="R255" s="134"/>
      <c r="S255" s="134"/>
      <c r="T255" s="134"/>
      <c r="U255" s="180" t="n">
        <v>235185.02</v>
      </c>
      <c r="V255" s="132" t="n">
        <v>2023</v>
      </c>
    </row>
    <row r="256" customFormat="false" ht="12.75" hidden="false" customHeight="true" outlineLevel="0" collapsed="false">
      <c r="A256" s="132" t="n">
        <v>9</v>
      </c>
      <c r="B256" s="133" t="s">
        <v>464</v>
      </c>
      <c r="C256" s="134" t="n">
        <f aca="false">D256+E256+F256+G256+H256+I256+K256+M256+O256+Q256+R256+S256+T256+U256</f>
        <v>12232656.41</v>
      </c>
      <c r="D256" s="134" t="n">
        <v>511159</v>
      </c>
      <c r="E256" s="134" t="n">
        <v>3081871</v>
      </c>
      <c r="F256" s="134"/>
      <c r="G256" s="134" t="n">
        <v>518157</v>
      </c>
      <c r="H256" s="134"/>
      <c r="I256" s="134" t="n">
        <v>217871</v>
      </c>
      <c r="J256" s="140"/>
      <c r="K256" s="140"/>
      <c r="L256" s="156"/>
      <c r="M256" s="134" t="n">
        <f aca="false">3930790+722154.58</f>
        <v>4652944.58</v>
      </c>
      <c r="N256" s="140"/>
      <c r="O256" s="134"/>
      <c r="P256" s="134"/>
      <c r="Q256" s="134" t="n">
        <v>3009490</v>
      </c>
      <c r="R256" s="134"/>
      <c r="S256" s="134"/>
      <c r="T256" s="134"/>
      <c r="U256" s="136" t="n">
        <v>241163.83</v>
      </c>
      <c r="V256" s="132" t="n">
        <v>2023</v>
      </c>
    </row>
    <row r="257" customFormat="false" ht="12.75" hidden="false" customHeight="true" outlineLevel="0" collapsed="false">
      <c r="A257" s="132" t="n">
        <v>10</v>
      </c>
      <c r="B257" s="133" t="s">
        <v>466</v>
      </c>
      <c r="C257" s="134" t="n">
        <f aca="false">D257+E257+F257+G257+H257+I257+K257+M257+O257+Q257+R257+S257+T257+U257</f>
        <v>11841222.44</v>
      </c>
      <c r="D257" s="134" t="n">
        <v>454940.12</v>
      </c>
      <c r="E257" s="134"/>
      <c r="F257" s="134"/>
      <c r="G257" s="134" t="n">
        <v>521064.52</v>
      </c>
      <c r="H257" s="134"/>
      <c r="I257" s="134" t="n">
        <v>135199.53</v>
      </c>
      <c r="J257" s="140"/>
      <c r="K257" s="140"/>
      <c r="L257" s="156"/>
      <c r="M257" s="134" t="n">
        <v>6059250.68</v>
      </c>
      <c r="N257" s="140"/>
      <c r="O257" s="134" t="n">
        <v>88205.03</v>
      </c>
      <c r="P257" s="134"/>
      <c r="Q257" s="134" t="n">
        <v>4177586.22</v>
      </c>
      <c r="R257" s="134" t="n">
        <v>280857.08</v>
      </c>
      <c r="S257" s="134"/>
      <c r="T257" s="134"/>
      <c r="U257" s="136" t="n">
        <v>124119.26</v>
      </c>
      <c r="V257" s="132" t="n">
        <v>2023</v>
      </c>
    </row>
    <row r="258" customFormat="false" ht="12.75" hidden="false" customHeight="true" outlineLevel="0" collapsed="false">
      <c r="A258" s="161" t="s">
        <v>468</v>
      </c>
      <c r="B258" s="161"/>
      <c r="C258" s="150" t="n">
        <f aca="false">SUM(C248:C257)</f>
        <v>49521358.13</v>
      </c>
      <c r="D258" s="150" t="n">
        <f aca="false">SUM(D248:D257)</f>
        <v>2397992.61</v>
      </c>
      <c r="E258" s="150" t="n">
        <f aca="false">SUM(E248:E257)</f>
        <v>6881451</v>
      </c>
      <c r="F258" s="150" t="n">
        <f aca="false">SUM(F248:F257)</f>
        <v>0</v>
      </c>
      <c r="G258" s="150" t="n">
        <f aca="false">SUM(G248:G257)</f>
        <v>1695208.52</v>
      </c>
      <c r="H258" s="150" t="n">
        <f aca="false">SUM(H248:H257)</f>
        <v>0</v>
      </c>
      <c r="I258" s="150" t="n">
        <f aca="false">SUM(I248:I257)</f>
        <v>1023631.53</v>
      </c>
      <c r="J258" s="150" t="n">
        <f aca="false">SUM(J248:J257)</f>
        <v>0</v>
      </c>
      <c r="K258" s="150" t="n">
        <f aca="false">SUM(K248:K257)</f>
        <v>0</v>
      </c>
      <c r="L258" s="150" t="n">
        <f aca="false">SUM(L248:L257)</f>
        <v>0</v>
      </c>
      <c r="M258" s="150" t="n">
        <f aca="false">SUM(M248:M257)</f>
        <v>22216432.82</v>
      </c>
      <c r="N258" s="150" t="n">
        <f aca="false">SUM(N248:N257)</f>
        <v>0</v>
      </c>
      <c r="O258" s="150" t="n">
        <f aca="false">SUM(O248:O257)</f>
        <v>88205.03</v>
      </c>
      <c r="P258" s="150" t="n">
        <f aca="false">SUM(P248:P257)</f>
        <v>0</v>
      </c>
      <c r="Q258" s="150" t="n">
        <f aca="false">SUM(Q248:Q257)</f>
        <v>12586493.96</v>
      </c>
      <c r="R258" s="150" t="n">
        <f aca="false">SUM(R248:R257)</f>
        <v>280857.08</v>
      </c>
      <c r="S258" s="150" t="n">
        <f aca="false">SUM(S248:S257)</f>
        <v>0</v>
      </c>
      <c r="T258" s="151" t="n">
        <f aca="false">SUM(T248:T257)</f>
        <v>1559637.64</v>
      </c>
      <c r="U258" s="150" t="n">
        <f aca="false">SUM(U248:U257)</f>
        <v>791447.94</v>
      </c>
      <c r="V258" s="173"/>
    </row>
    <row r="259" customFormat="false" ht="12.75" hidden="false" customHeight="true" outlineLevel="0" collapsed="false">
      <c r="A259" s="132" t="n">
        <v>1</v>
      </c>
      <c r="B259" s="133" t="s">
        <v>469</v>
      </c>
      <c r="C259" s="134" t="n">
        <f aca="false">D259+E259+F259+G259+H259+I259+K259+M259+O259+Q259+R259+S259+T259+U259</f>
        <v>42752.24</v>
      </c>
      <c r="D259" s="134"/>
      <c r="E259" s="135"/>
      <c r="F259" s="135"/>
      <c r="G259" s="135"/>
      <c r="H259" s="135"/>
      <c r="I259" s="135"/>
      <c r="J259" s="135"/>
      <c r="K259" s="135"/>
      <c r="L259" s="135"/>
      <c r="M259" s="134"/>
      <c r="N259" s="135"/>
      <c r="O259" s="135"/>
      <c r="P259" s="135"/>
      <c r="Q259" s="134"/>
      <c r="R259" s="134"/>
      <c r="S259" s="135"/>
      <c r="T259" s="136" t="n">
        <v>42752.24</v>
      </c>
      <c r="U259" s="134"/>
      <c r="V259" s="132" t="n">
        <v>2024</v>
      </c>
    </row>
    <row r="260" customFormat="false" ht="12.75" hidden="false" customHeight="true" outlineLevel="0" collapsed="false">
      <c r="A260" s="132" t="n">
        <v>2</v>
      </c>
      <c r="B260" s="133" t="s">
        <v>472</v>
      </c>
      <c r="C260" s="134" t="n">
        <f aca="false">D260+E260+F260+G260+H260+I260+K260+M260+O260+Q260+R260+S260+T260+U260</f>
        <v>37874.41</v>
      </c>
      <c r="D260" s="134"/>
      <c r="E260" s="135"/>
      <c r="F260" s="135"/>
      <c r="G260" s="134"/>
      <c r="H260" s="135"/>
      <c r="I260" s="134"/>
      <c r="J260" s="135"/>
      <c r="K260" s="135"/>
      <c r="L260" s="135"/>
      <c r="M260" s="134"/>
      <c r="N260" s="135"/>
      <c r="O260" s="135"/>
      <c r="P260" s="135"/>
      <c r="Q260" s="134"/>
      <c r="R260" s="134"/>
      <c r="S260" s="134"/>
      <c r="T260" s="136" t="n">
        <v>37874.41</v>
      </c>
      <c r="U260" s="134"/>
      <c r="V260" s="132" t="n">
        <v>2024</v>
      </c>
    </row>
    <row r="261" customFormat="false" ht="12.75" hidden="false" customHeight="true" outlineLevel="0" collapsed="false">
      <c r="A261" s="161" t="s">
        <v>475</v>
      </c>
      <c r="B261" s="161"/>
      <c r="C261" s="150" t="n">
        <f aca="false">SUM(C259:C260)</f>
        <v>80626.65</v>
      </c>
      <c r="D261" s="150" t="n">
        <f aca="false">SUM(D259:D260)</f>
        <v>0</v>
      </c>
      <c r="E261" s="150" t="n">
        <f aca="false">SUM(E259:E260)</f>
        <v>0</v>
      </c>
      <c r="F261" s="150" t="n">
        <f aca="false">SUM(F259:F260)</f>
        <v>0</v>
      </c>
      <c r="G261" s="150" t="n">
        <f aca="false">SUM(G259:G260)</f>
        <v>0</v>
      </c>
      <c r="H261" s="150" t="n">
        <f aca="false">SUM(H259:H260)</f>
        <v>0</v>
      </c>
      <c r="I261" s="150" t="n">
        <f aca="false">SUM(I259:I260)</f>
        <v>0</v>
      </c>
      <c r="J261" s="150" t="n">
        <f aca="false">SUM(J259:J260)</f>
        <v>0</v>
      </c>
      <c r="K261" s="150" t="n">
        <f aca="false">SUM(K259:K260)</f>
        <v>0</v>
      </c>
      <c r="L261" s="150" t="n">
        <f aca="false">SUM(L259:L260)</f>
        <v>0</v>
      </c>
      <c r="M261" s="150" t="n">
        <f aca="false">SUM(M259:M260)</f>
        <v>0</v>
      </c>
      <c r="N261" s="150" t="n">
        <f aca="false">SUM(N259:N260)</f>
        <v>0</v>
      </c>
      <c r="O261" s="150" t="n">
        <f aca="false">SUM(O259:O260)</f>
        <v>0</v>
      </c>
      <c r="P261" s="150" t="n">
        <f aca="false">SUM(P259:P260)</f>
        <v>0</v>
      </c>
      <c r="Q261" s="150" t="n">
        <f aca="false">SUM(Q259:Q260)</f>
        <v>0</v>
      </c>
      <c r="R261" s="150" t="n">
        <f aca="false">SUM(R259:R260)</f>
        <v>0</v>
      </c>
      <c r="S261" s="150" t="n">
        <f aca="false">SUM(S259:S260)</f>
        <v>0</v>
      </c>
      <c r="T261" s="150" t="n">
        <f aca="false">SUM(T259:T260)</f>
        <v>80626.65</v>
      </c>
      <c r="U261" s="150" t="n">
        <f aca="false">SUM(U259:U260)</f>
        <v>0</v>
      </c>
      <c r="V261" s="173"/>
    </row>
    <row r="262" customFormat="false" ht="12.75" hidden="false" customHeight="true" outlineLevel="0" collapsed="false">
      <c r="A262" s="172" t="s">
        <v>476</v>
      </c>
      <c r="B262" s="172"/>
      <c r="C262" s="146" t="n">
        <f aca="false">C247+C258+C261</f>
        <v>74182452.47</v>
      </c>
      <c r="D262" s="146" t="n">
        <f aca="false">D247+D258+D261</f>
        <v>3520436.59</v>
      </c>
      <c r="E262" s="146" t="n">
        <f aca="false">E247+E258+E261</f>
        <v>9945781.42</v>
      </c>
      <c r="F262" s="146" t="n">
        <f aca="false">F247+F258+F261</f>
        <v>0</v>
      </c>
      <c r="G262" s="146" t="n">
        <f aca="false">G247+G258+G261</f>
        <v>2306611.3</v>
      </c>
      <c r="H262" s="146" t="n">
        <f aca="false">H247+H258+H261</f>
        <v>0</v>
      </c>
      <c r="I262" s="146" t="n">
        <f aca="false">I247+I258+I261</f>
        <v>2152326.95</v>
      </c>
      <c r="J262" s="146" t="n">
        <f aca="false">J247+J258+J261</f>
        <v>0</v>
      </c>
      <c r="K262" s="146" t="n">
        <f aca="false">K247+K258+K261</f>
        <v>0</v>
      </c>
      <c r="L262" s="146" t="n">
        <f aca="false">L247+L258+L261</f>
        <v>0</v>
      </c>
      <c r="M262" s="146" t="n">
        <f aca="false">M247+M258+M261</f>
        <v>31404286.46</v>
      </c>
      <c r="N262" s="146" t="n">
        <f aca="false">N247+N258+N261</f>
        <v>0</v>
      </c>
      <c r="O262" s="146" t="n">
        <f aca="false">O247+O258+O261</f>
        <v>174751.72</v>
      </c>
      <c r="P262" s="146" t="n">
        <f aca="false">P247+P258+P261</f>
        <v>0</v>
      </c>
      <c r="Q262" s="146" t="n">
        <f aca="false">Q247+Q258+Q261</f>
        <v>20762001.19</v>
      </c>
      <c r="R262" s="146" t="n">
        <f aca="false">R247+R258+R261</f>
        <v>933326.34</v>
      </c>
      <c r="S262" s="146" t="n">
        <f aca="false">S247+S258+S261</f>
        <v>0</v>
      </c>
      <c r="T262" s="147" t="n">
        <f aca="false">T247+T258+T261</f>
        <v>1677256.62</v>
      </c>
      <c r="U262" s="146" t="n">
        <f aca="false">U247+U258+U261</f>
        <v>1305673.88</v>
      </c>
      <c r="V262" s="174"/>
    </row>
    <row r="263" customFormat="false" ht="12.75" hidden="false" customHeight="true" outlineLevel="0" collapsed="false">
      <c r="A263" s="155" t="s">
        <v>477</v>
      </c>
      <c r="B263" s="155"/>
      <c r="C263" s="134"/>
      <c r="D263" s="134"/>
      <c r="E263" s="134"/>
      <c r="F263" s="134"/>
      <c r="G263" s="134"/>
      <c r="H263" s="134"/>
      <c r="I263" s="134"/>
      <c r="J263" s="140"/>
      <c r="K263" s="140"/>
      <c r="L263" s="156"/>
      <c r="M263" s="134"/>
      <c r="N263" s="140"/>
      <c r="O263" s="140"/>
      <c r="P263" s="134"/>
      <c r="Q263" s="134"/>
      <c r="R263" s="134"/>
      <c r="S263" s="134"/>
      <c r="T263" s="134"/>
      <c r="U263" s="134"/>
      <c r="V263" s="132"/>
    </row>
    <row r="264" customFormat="false" ht="12.75" hidden="false" customHeight="true" outlineLevel="0" collapsed="false">
      <c r="A264" s="132" t="n">
        <v>1</v>
      </c>
      <c r="B264" s="133" t="s">
        <v>478</v>
      </c>
      <c r="C264" s="134" t="n">
        <f aca="false">D264+E264+F264+G264+H264+I264+K264+M264+O264+Q264+R264+S264+T264+U264</f>
        <v>68391.4</v>
      </c>
      <c r="D264" s="134"/>
      <c r="E264" s="134"/>
      <c r="F264" s="134"/>
      <c r="G264" s="134"/>
      <c r="H264" s="134"/>
      <c r="I264" s="134"/>
      <c r="J264" s="140"/>
      <c r="K264" s="140"/>
      <c r="L264" s="156"/>
      <c r="M264" s="134"/>
      <c r="N264" s="140"/>
      <c r="O264" s="140"/>
      <c r="P264" s="134"/>
      <c r="Q264" s="134"/>
      <c r="R264" s="134"/>
      <c r="S264" s="140"/>
      <c r="T264" s="136" t="n">
        <v>68391.4</v>
      </c>
      <c r="U264" s="134"/>
      <c r="V264" s="132" t="n">
        <v>2022</v>
      </c>
    </row>
    <row r="265" customFormat="false" ht="12.75" hidden="false" customHeight="true" outlineLevel="0" collapsed="false">
      <c r="A265" s="132" t="n">
        <v>2</v>
      </c>
      <c r="B265" s="133" t="s">
        <v>480</v>
      </c>
      <c r="C265" s="134" t="n">
        <f aca="false">D265+E265+F265+G265+H265+I265+K265+M265+O265+Q265+R265+S265+T265+U265</f>
        <v>8752139.06</v>
      </c>
      <c r="D265" s="134" t="n">
        <v>337066.81</v>
      </c>
      <c r="E265" s="134" t="n">
        <v>1362509.57</v>
      </c>
      <c r="F265" s="134"/>
      <c r="G265" s="134" t="n">
        <v>148882.14</v>
      </c>
      <c r="H265" s="134"/>
      <c r="I265" s="134" t="n">
        <v>216763.08</v>
      </c>
      <c r="J265" s="140"/>
      <c r="K265" s="140"/>
      <c r="L265" s="156"/>
      <c r="M265" s="134" t="n">
        <v>2941328.2</v>
      </c>
      <c r="N265" s="140"/>
      <c r="O265" s="134"/>
      <c r="P265" s="134"/>
      <c r="Q265" s="134" t="n">
        <v>3562217.64</v>
      </c>
      <c r="R265" s="134"/>
      <c r="S265" s="134"/>
      <c r="T265" s="134"/>
      <c r="U265" s="136" t="n">
        <v>183371.62</v>
      </c>
      <c r="V265" s="132" t="n">
        <v>2022</v>
      </c>
    </row>
    <row r="266" customFormat="false" ht="12.75" hidden="false" customHeight="true" outlineLevel="0" collapsed="false">
      <c r="A266" s="132" t="n">
        <v>3</v>
      </c>
      <c r="B266" s="133" t="s">
        <v>482</v>
      </c>
      <c r="C266" s="134" t="n">
        <f aca="false">D266+E266+F266+G266+H266+I266+K266+M266+O266+Q266+R266+S266+T266+U266</f>
        <v>5654897.16</v>
      </c>
      <c r="D266" s="134" t="n">
        <v>452204.62</v>
      </c>
      <c r="E266" s="134" t="n">
        <v>1354793</v>
      </c>
      <c r="F266" s="134"/>
      <c r="G266" s="134" t="n">
        <v>101930.79</v>
      </c>
      <c r="H266" s="134"/>
      <c r="I266" s="134" t="n">
        <v>217330.88</v>
      </c>
      <c r="J266" s="140"/>
      <c r="K266" s="140"/>
      <c r="L266" s="156"/>
      <c r="M266" s="134" t="n">
        <v>3410158.53</v>
      </c>
      <c r="N266" s="140"/>
      <c r="O266" s="134"/>
      <c r="P266" s="134"/>
      <c r="Q266" s="134"/>
      <c r="R266" s="134"/>
      <c r="S266" s="134"/>
      <c r="T266" s="134"/>
      <c r="U266" s="136" t="n">
        <v>118479.34</v>
      </c>
      <c r="V266" s="132" t="n">
        <v>2022</v>
      </c>
    </row>
    <row r="267" s="181" customFormat="true" ht="12.75" hidden="false" customHeight="true" outlineLevel="0" collapsed="false">
      <c r="A267" s="161" t="s">
        <v>484</v>
      </c>
      <c r="B267" s="161"/>
      <c r="C267" s="150" t="n">
        <f aca="false">SUM(C264:C266)</f>
        <v>14475427.62</v>
      </c>
      <c r="D267" s="150" t="n">
        <f aca="false">SUM(D264:D266)</f>
        <v>789271.43</v>
      </c>
      <c r="E267" s="150" t="n">
        <f aca="false">SUM(E264:E266)</f>
        <v>2717302.57</v>
      </c>
      <c r="F267" s="150" t="n">
        <f aca="false">SUM(F264:F266)</f>
        <v>0</v>
      </c>
      <c r="G267" s="150" t="n">
        <f aca="false">SUM(G264:G266)</f>
        <v>250812.93</v>
      </c>
      <c r="H267" s="150" t="n">
        <f aca="false">SUM(H264:H266)</f>
        <v>0</v>
      </c>
      <c r="I267" s="150" t="n">
        <f aca="false">SUM(I264:I266)</f>
        <v>434093.96</v>
      </c>
      <c r="J267" s="150" t="n">
        <f aca="false">SUM(J264:J266)</f>
        <v>0</v>
      </c>
      <c r="K267" s="150" t="n">
        <f aca="false">SUM(K264:K266)</f>
        <v>0</v>
      </c>
      <c r="L267" s="150" t="n">
        <f aca="false">SUM(L264:L266)</f>
        <v>0</v>
      </c>
      <c r="M267" s="150" t="n">
        <f aca="false">SUM(M264:M266)</f>
        <v>6351486.73</v>
      </c>
      <c r="N267" s="150" t="n">
        <f aca="false">SUM(N264:N266)</f>
        <v>0</v>
      </c>
      <c r="O267" s="150" t="n">
        <f aca="false">SUM(O264:O266)</f>
        <v>0</v>
      </c>
      <c r="P267" s="150" t="n">
        <f aca="false">SUM(P264:P266)</f>
        <v>0</v>
      </c>
      <c r="Q267" s="150" t="n">
        <f aca="false">SUM(Q264:Q266)</f>
        <v>3562217.64</v>
      </c>
      <c r="R267" s="150" t="n">
        <f aca="false">SUM(R264:R266)</f>
        <v>0</v>
      </c>
      <c r="S267" s="150" t="n">
        <f aca="false">SUM(S264:S266)</f>
        <v>0</v>
      </c>
      <c r="T267" s="151" t="n">
        <f aca="false">SUM(T264:T266)</f>
        <v>68391.4</v>
      </c>
      <c r="U267" s="150" t="n">
        <f aca="false">SUM(U264:U266)</f>
        <v>301850.96</v>
      </c>
      <c r="V267" s="173"/>
      <c r="W267" s="162"/>
      <c r="X267" s="162"/>
      <c r="Y267" s="162"/>
      <c r="Z267" s="162"/>
      <c r="AA267" s="162"/>
      <c r="AB267" s="162"/>
      <c r="AC267" s="162"/>
      <c r="AD267" s="162"/>
      <c r="AE267" s="162"/>
      <c r="AF267" s="162"/>
      <c r="AG267" s="162"/>
      <c r="AH267" s="162"/>
      <c r="AI267" s="162"/>
      <c r="AJ267" s="162"/>
      <c r="AK267" s="162"/>
      <c r="AL267" s="162"/>
      <c r="AM267" s="162"/>
      <c r="AN267" s="162"/>
      <c r="AO267" s="162"/>
      <c r="AP267" s="162"/>
      <c r="AQ267" s="162"/>
      <c r="AR267" s="162"/>
      <c r="AS267" s="162"/>
      <c r="AT267" s="162"/>
      <c r="AU267" s="162"/>
      <c r="AV267" s="162"/>
      <c r="AW267" s="162"/>
      <c r="AX267" s="162"/>
      <c r="AY267" s="162"/>
      <c r="AZ267" s="162"/>
      <c r="BA267" s="162"/>
      <c r="BB267" s="162"/>
      <c r="BC267" s="162"/>
      <c r="BD267" s="162"/>
      <c r="BE267" s="162"/>
      <c r="BF267" s="162"/>
      <c r="BG267" s="162"/>
      <c r="BH267" s="162"/>
      <c r="BI267" s="162"/>
      <c r="BJ267" s="162"/>
      <c r="BK267" s="162"/>
      <c r="BL267" s="162"/>
      <c r="BM267" s="162"/>
      <c r="BN267" s="162"/>
      <c r="BO267" s="162"/>
      <c r="BP267" s="162"/>
      <c r="BQ267" s="162"/>
      <c r="BR267" s="162"/>
      <c r="BS267" s="162"/>
      <c r="BT267" s="162"/>
      <c r="BU267" s="162"/>
      <c r="BV267" s="162"/>
      <c r="BW267" s="162"/>
      <c r="BX267" s="162"/>
      <c r="BY267" s="162"/>
      <c r="BZ267" s="162"/>
      <c r="CA267" s="162"/>
      <c r="CB267" s="162"/>
      <c r="CC267" s="162"/>
      <c r="CD267" s="162"/>
      <c r="CE267" s="162"/>
      <c r="CF267" s="162"/>
      <c r="CG267" s="162"/>
      <c r="CH267" s="162"/>
      <c r="CI267" s="162"/>
      <c r="CJ267" s="162"/>
      <c r="CK267" s="162"/>
      <c r="CL267" s="162"/>
      <c r="CM267" s="162"/>
      <c r="CN267" s="162"/>
      <c r="CO267" s="162"/>
      <c r="CP267" s="162"/>
      <c r="CQ267" s="162"/>
      <c r="CR267" s="162"/>
      <c r="CS267" s="162"/>
      <c r="CT267" s="162"/>
      <c r="CU267" s="162"/>
      <c r="CV267" s="162"/>
      <c r="CW267" s="162"/>
      <c r="CX267" s="162"/>
      <c r="CY267" s="162"/>
      <c r="CZ267" s="162"/>
    </row>
    <row r="268" customFormat="false" ht="12.75" hidden="false" customHeight="true" outlineLevel="0" collapsed="false">
      <c r="A268" s="132" t="n">
        <v>1</v>
      </c>
      <c r="B268" s="133" t="s">
        <v>485</v>
      </c>
      <c r="C268" s="134" t="n">
        <f aca="false">D268+E268+F268+G268+H268+I268+K268+M268+O268+Q268+R268+S268+T268+U268</f>
        <v>7187291.24</v>
      </c>
      <c r="D268" s="134" t="n">
        <v>385986.22</v>
      </c>
      <c r="E268" s="134" t="n">
        <v>1746158.62</v>
      </c>
      <c r="F268" s="134"/>
      <c r="G268" s="134" t="n">
        <v>250629.83</v>
      </c>
      <c r="H268" s="134"/>
      <c r="I268" s="134" t="n">
        <v>178406.69</v>
      </c>
      <c r="J268" s="140"/>
      <c r="K268" s="140"/>
      <c r="L268" s="156"/>
      <c r="M268" s="134" t="n">
        <v>4475524.38</v>
      </c>
      <c r="N268" s="140"/>
      <c r="O268" s="134"/>
      <c r="P268" s="134"/>
      <c r="Q268" s="134"/>
      <c r="R268" s="134"/>
      <c r="S268" s="134"/>
      <c r="T268" s="134"/>
      <c r="U268" s="136" t="n">
        <v>150585.5</v>
      </c>
      <c r="V268" s="132" t="n">
        <v>2023</v>
      </c>
    </row>
    <row r="269" customFormat="false" ht="12.75" hidden="false" customHeight="true" outlineLevel="0" collapsed="false">
      <c r="A269" s="132" t="n">
        <v>2</v>
      </c>
      <c r="B269" s="133" t="s">
        <v>487</v>
      </c>
      <c r="C269" s="134" t="n">
        <f aca="false">D269+E269+F269+G269+H269+I269+K269+M269+O269+Q269+R269+S269+T269+U269</f>
        <v>1745351.41</v>
      </c>
      <c r="D269" s="134" t="n">
        <v>382317.09</v>
      </c>
      <c r="E269" s="134" t="n">
        <v>902432.17</v>
      </c>
      <c r="F269" s="134"/>
      <c r="G269" s="134" t="n">
        <v>220966.62</v>
      </c>
      <c r="H269" s="134"/>
      <c r="I269" s="134" t="n">
        <v>203067.57</v>
      </c>
      <c r="J269" s="140"/>
      <c r="K269" s="140"/>
      <c r="L269" s="156"/>
      <c r="M269" s="134"/>
      <c r="N269" s="140"/>
      <c r="O269" s="134"/>
      <c r="P269" s="134"/>
      <c r="Q269" s="134"/>
      <c r="R269" s="134"/>
      <c r="S269" s="134"/>
      <c r="T269" s="134"/>
      <c r="U269" s="136" t="n">
        <v>36567.96</v>
      </c>
      <c r="V269" s="132" t="n">
        <v>2023</v>
      </c>
    </row>
    <row r="270" s="181" customFormat="true" ht="12.75" hidden="false" customHeight="true" outlineLevel="0" collapsed="false">
      <c r="A270" s="161" t="s">
        <v>489</v>
      </c>
      <c r="B270" s="161"/>
      <c r="C270" s="150" t="n">
        <f aca="false">SUM(C268:C269)</f>
        <v>8932642.65</v>
      </c>
      <c r="D270" s="150" t="n">
        <f aca="false">SUM(D268:D269)</f>
        <v>768303.31</v>
      </c>
      <c r="E270" s="150" t="n">
        <f aca="false">SUM(E268:E269)</f>
        <v>2648590.79</v>
      </c>
      <c r="F270" s="150" t="n">
        <f aca="false">SUM(F268:F269)</f>
        <v>0</v>
      </c>
      <c r="G270" s="150" t="n">
        <f aca="false">SUM(G268:G269)</f>
        <v>471596.45</v>
      </c>
      <c r="H270" s="150" t="n">
        <f aca="false">SUM(H268:H269)</f>
        <v>0</v>
      </c>
      <c r="I270" s="150" t="n">
        <f aca="false">SUM(I268:I269)</f>
        <v>381474.26</v>
      </c>
      <c r="J270" s="150" t="n">
        <f aca="false">SUM(J268:J269)</f>
        <v>0</v>
      </c>
      <c r="K270" s="150" t="n">
        <f aca="false">SUM(K268:K269)</f>
        <v>0</v>
      </c>
      <c r="L270" s="150" t="n">
        <f aca="false">SUM(L268:L269)</f>
        <v>0</v>
      </c>
      <c r="M270" s="150" t="n">
        <f aca="false">SUM(M268:M269)</f>
        <v>4475524.38</v>
      </c>
      <c r="N270" s="150" t="n">
        <f aca="false">SUM(N268:N269)</f>
        <v>0</v>
      </c>
      <c r="O270" s="150" t="n">
        <f aca="false">SUM(O268:O269)</f>
        <v>0</v>
      </c>
      <c r="P270" s="150" t="n">
        <f aca="false">SUM(P268:P269)</f>
        <v>0</v>
      </c>
      <c r="Q270" s="150" t="n">
        <f aca="false">SUM(Q268:Q269)</f>
        <v>0</v>
      </c>
      <c r="R270" s="150" t="n">
        <f aca="false">SUM(R268:R269)</f>
        <v>0</v>
      </c>
      <c r="S270" s="150" t="n">
        <f aca="false">SUM(S268:S269)</f>
        <v>0</v>
      </c>
      <c r="T270" s="151" t="n">
        <f aca="false">SUM(T268:T269)</f>
        <v>0</v>
      </c>
      <c r="U270" s="150" t="n">
        <f aca="false">SUM(U268:U269)</f>
        <v>187153.46</v>
      </c>
      <c r="V270" s="173"/>
      <c r="W270" s="162"/>
      <c r="X270" s="162"/>
      <c r="Y270" s="162"/>
      <c r="Z270" s="162"/>
      <c r="AA270" s="162"/>
      <c r="AB270" s="162"/>
      <c r="AC270" s="162"/>
      <c r="AD270" s="162"/>
      <c r="AE270" s="162"/>
      <c r="AF270" s="162"/>
      <c r="AG270" s="162"/>
      <c r="AH270" s="162"/>
      <c r="AI270" s="162"/>
      <c r="AJ270" s="162"/>
      <c r="AK270" s="162"/>
      <c r="AL270" s="162"/>
      <c r="AM270" s="162"/>
      <c r="AN270" s="162"/>
      <c r="AO270" s="162"/>
      <c r="AP270" s="162"/>
      <c r="AQ270" s="162"/>
      <c r="AR270" s="162"/>
      <c r="AS270" s="162"/>
      <c r="AT270" s="162"/>
      <c r="AU270" s="162"/>
      <c r="AV270" s="162"/>
      <c r="AW270" s="162"/>
      <c r="AX270" s="162"/>
      <c r="AY270" s="162"/>
      <c r="AZ270" s="162"/>
      <c r="BA270" s="162"/>
      <c r="BB270" s="162"/>
      <c r="BC270" s="162"/>
      <c r="BD270" s="162"/>
      <c r="BE270" s="162"/>
      <c r="BF270" s="162"/>
      <c r="BG270" s="162"/>
      <c r="BH270" s="162"/>
      <c r="BI270" s="162"/>
      <c r="BJ270" s="162"/>
      <c r="BK270" s="162"/>
      <c r="BL270" s="162"/>
      <c r="BM270" s="162"/>
      <c r="BN270" s="162"/>
      <c r="BO270" s="162"/>
      <c r="BP270" s="162"/>
      <c r="BQ270" s="162"/>
      <c r="BR270" s="162"/>
      <c r="BS270" s="162"/>
      <c r="BT270" s="162"/>
      <c r="BU270" s="162"/>
      <c r="BV270" s="162"/>
      <c r="BW270" s="162"/>
      <c r="BX270" s="162"/>
      <c r="BY270" s="162"/>
      <c r="BZ270" s="162"/>
      <c r="CA270" s="162"/>
      <c r="CB270" s="162"/>
      <c r="CC270" s="162"/>
      <c r="CD270" s="162"/>
      <c r="CE270" s="162"/>
      <c r="CF270" s="162"/>
      <c r="CG270" s="162"/>
      <c r="CH270" s="162"/>
      <c r="CI270" s="162"/>
      <c r="CJ270" s="162"/>
      <c r="CK270" s="162"/>
      <c r="CL270" s="162"/>
      <c r="CM270" s="162"/>
      <c r="CN270" s="162"/>
      <c r="CO270" s="162"/>
      <c r="CP270" s="162"/>
      <c r="CQ270" s="162"/>
      <c r="CR270" s="162"/>
      <c r="CS270" s="162"/>
      <c r="CT270" s="162"/>
      <c r="CU270" s="162"/>
      <c r="CV270" s="162"/>
      <c r="CW270" s="162"/>
      <c r="CX270" s="162"/>
      <c r="CY270" s="162"/>
      <c r="CZ270" s="162"/>
    </row>
    <row r="271" s="181" customFormat="true" ht="12.75" hidden="false" customHeight="true" outlineLevel="0" collapsed="false">
      <c r="A271" s="132" t="n">
        <v>1</v>
      </c>
      <c r="B271" s="167" t="s">
        <v>482</v>
      </c>
      <c r="C271" s="134" t="n">
        <f aca="false">D271+E271+F271+G271+H271+I271+K271+M271+O271+Q271+R271+S271+T271+U271</f>
        <v>4884359.05</v>
      </c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40"/>
      <c r="O271" s="134"/>
      <c r="P271" s="134"/>
      <c r="Q271" s="134" t="n">
        <v>4782023.74</v>
      </c>
      <c r="R271" s="134"/>
      <c r="S271" s="134"/>
      <c r="T271" s="136"/>
      <c r="U271" s="136" t="n">
        <v>102335.31</v>
      </c>
      <c r="V271" s="132" t="n">
        <v>2024</v>
      </c>
      <c r="W271" s="162"/>
      <c r="X271" s="162"/>
      <c r="Y271" s="162"/>
      <c r="Z271" s="162"/>
      <c r="AA271" s="162"/>
      <c r="AB271" s="162"/>
      <c r="AC271" s="162"/>
      <c r="AD271" s="162"/>
      <c r="AE271" s="162"/>
      <c r="AF271" s="162"/>
      <c r="AG271" s="162"/>
      <c r="AH271" s="162"/>
      <c r="AI271" s="162"/>
      <c r="AJ271" s="162"/>
      <c r="AK271" s="162"/>
      <c r="AL271" s="162"/>
      <c r="AM271" s="162"/>
      <c r="AN271" s="162"/>
      <c r="AO271" s="162"/>
      <c r="AP271" s="162"/>
      <c r="AQ271" s="162"/>
      <c r="AR271" s="162"/>
      <c r="AS271" s="162"/>
      <c r="AT271" s="162"/>
      <c r="AU271" s="162"/>
      <c r="AV271" s="162"/>
      <c r="AW271" s="162"/>
      <c r="AX271" s="162"/>
      <c r="AY271" s="162"/>
      <c r="AZ271" s="162"/>
      <c r="BA271" s="162"/>
      <c r="BB271" s="162"/>
      <c r="BC271" s="162"/>
      <c r="BD271" s="162"/>
      <c r="BE271" s="162"/>
      <c r="BF271" s="162"/>
      <c r="BG271" s="162"/>
      <c r="BH271" s="162"/>
      <c r="BI271" s="162"/>
      <c r="BJ271" s="162"/>
      <c r="BK271" s="162"/>
      <c r="BL271" s="162"/>
      <c r="BM271" s="162"/>
      <c r="BN271" s="162"/>
      <c r="BO271" s="162"/>
      <c r="BP271" s="162"/>
      <c r="BQ271" s="162"/>
      <c r="BR271" s="162"/>
      <c r="BS271" s="162"/>
      <c r="BT271" s="162"/>
      <c r="BU271" s="162"/>
      <c r="BV271" s="162"/>
      <c r="BW271" s="162"/>
      <c r="BX271" s="162"/>
      <c r="BY271" s="162"/>
      <c r="BZ271" s="162"/>
      <c r="CA271" s="162"/>
      <c r="CB271" s="162"/>
      <c r="CC271" s="162"/>
      <c r="CD271" s="162"/>
      <c r="CE271" s="162"/>
      <c r="CF271" s="162"/>
      <c r="CG271" s="162"/>
      <c r="CH271" s="162"/>
      <c r="CI271" s="162"/>
      <c r="CJ271" s="162"/>
      <c r="CK271" s="162"/>
      <c r="CL271" s="162"/>
      <c r="CM271" s="162"/>
      <c r="CN271" s="162"/>
      <c r="CO271" s="162"/>
      <c r="CP271" s="162"/>
      <c r="CQ271" s="162"/>
      <c r="CR271" s="162"/>
      <c r="CS271" s="162"/>
      <c r="CT271" s="162"/>
      <c r="CU271" s="162"/>
      <c r="CV271" s="162"/>
      <c r="CW271" s="162"/>
      <c r="CX271" s="162"/>
      <c r="CY271" s="162"/>
      <c r="CZ271" s="162"/>
    </row>
    <row r="272" s="181" customFormat="true" ht="12.75" hidden="false" customHeight="true" outlineLevel="0" collapsed="false">
      <c r="A272" s="132" t="n">
        <v>2</v>
      </c>
      <c r="B272" s="167" t="s">
        <v>487</v>
      </c>
      <c r="C272" s="134" t="n">
        <f aca="false">D272+E272+F272+G272+H272+I272+K272+M272+O272+Q272+R272+S272+T272+U272</f>
        <v>8164934.1</v>
      </c>
      <c r="D272" s="134"/>
      <c r="E272" s="134"/>
      <c r="F272" s="134"/>
      <c r="G272" s="134"/>
      <c r="H272" s="134"/>
      <c r="I272" s="134"/>
      <c r="J272" s="134"/>
      <c r="K272" s="134"/>
      <c r="L272" s="134"/>
      <c r="M272" s="134" t="n">
        <v>4262361.1</v>
      </c>
      <c r="N272" s="140"/>
      <c r="O272" s="134"/>
      <c r="P272" s="134"/>
      <c r="Q272" s="134" t="n">
        <v>3731504.28</v>
      </c>
      <c r="R272" s="134"/>
      <c r="S272" s="134"/>
      <c r="T272" s="136"/>
      <c r="U272" s="136" t="n">
        <v>171068.72</v>
      </c>
      <c r="V272" s="132" t="n">
        <v>2024</v>
      </c>
      <c r="W272" s="162"/>
      <c r="X272" s="162"/>
      <c r="Y272" s="162"/>
      <c r="Z272" s="162"/>
      <c r="AA272" s="162"/>
      <c r="AB272" s="162"/>
      <c r="AC272" s="162"/>
      <c r="AD272" s="162"/>
      <c r="AE272" s="162"/>
      <c r="AF272" s="162"/>
      <c r="AG272" s="162"/>
      <c r="AH272" s="162"/>
      <c r="AI272" s="162"/>
      <c r="AJ272" s="162"/>
      <c r="AK272" s="162"/>
      <c r="AL272" s="162"/>
      <c r="AM272" s="162"/>
      <c r="AN272" s="162"/>
      <c r="AO272" s="162"/>
      <c r="AP272" s="162"/>
      <c r="AQ272" s="162"/>
      <c r="AR272" s="162"/>
      <c r="AS272" s="162"/>
      <c r="AT272" s="162"/>
      <c r="AU272" s="162"/>
      <c r="AV272" s="162"/>
      <c r="AW272" s="162"/>
      <c r="AX272" s="162"/>
      <c r="AY272" s="162"/>
      <c r="AZ272" s="162"/>
      <c r="BA272" s="162"/>
      <c r="BB272" s="162"/>
      <c r="BC272" s="162"/>
      <c r="BD272" s="162"/>
      <c r="BE272" s="162"/>
      <c r="BF272" s="162"/>
      <c r="BG272" s="162"/>
      <c r="BH272" s="162"/>
      <c r="BI272" s="162"/>
      <c r="BJ272" s="162"/>
      <c r="BK272" s="162"/>
      <c r="BL272" s="162"/>
      <c r="BM272" s="162"/>
      <c r="BN272" s="162"/>
      <c r="BO272" s="162"/>
      <c r="BP272" s="162"/>
      <c r="BQ272" s="162"/>
      <c r="BR272" s="162"/>
      <c r="BS272" s="162"/>
      <c r="BT272" s="162"/>
      <c r="BU272" s="162"/>
      <c r="BV272" s="162"/>
      <c r="BW272" s="162"/>
      <c r="BX272" s="162"/>
      <c r="BY272" s="162"/>
      <c r="BZ272" s="162"/>
      <c r="CA272" s="162"/>
      <c r="CB272" s="162"/>
      <c r="CC272" s="162"/>
      <c r="CD272" s="162"/>
      <c r="CE272" s="162"/>
      <c r="CF272" s="162"/>
      <c r="CG272" s="162"/>
      <c r="CH272" s="162"/>
      <c r="CI272" s="162"/>
      <c r="CJ272" s="162"/>
      <c r="CK272" s="162"/>
      <c r="CL272" s="162"/>
      <c r="CM272" s="162"/>
      <c r="CN272" s="162"/>
      <c r="CO272" s="162"/>
      <c r="CP272" s="162"/>
      <c r="CQ272" s="162"/>
      <c r="CR272" s="162"/>
      <c r="CS272" s="162"/>
      <c r="CT272" s="162"/>
      <c r="CU272" s="162"/>
      <c r="CV272" s="162"/>
      <c r="CW272" s="162"/>
      <c r="CX272" s="162"/>
      <c r="CY272" s="162"/>
      <c r="CZ272" s="162"/>
    </row>
    <row r="273" s="181" customFormat="true" ht="12.75" hidden="false" customHeight="true" outlineLevel="0" collapsed="false">
      <c r="A273" s="132" t="n">
        <v>3</v>
      </c>
      <c r="B273" s="182" t="s">
        <v>967</v>
      </c>
      <c r="C273" s="134" t="n">
        <f aca="false">D273+E273+F273+G273+H273+I273+K273+M273+O273+Q273+R273+S273+T273+U273</f>
        <v>9822185.31</v>
      </c>
      <c r="D273" s="134" t="n">
        <v>891842</v>
      </c>
      <c r="E273" s="134" t="n">
        <v>4914432</v>
      </c>
      <c r="F273" s="134"/>
      <c r="G273" s="134" t="n">
        <v>348475</v>
      </c>
      <c r="H273" s="134"/>
      <c r="I273" s="134" t="n">
        <v>398150</v>
      </c>
      <c r="J273" s="134"/>
      <c r="K273" s="134"/>
      <c r="L273" s="134"/>
      <c r="M273" s="134" t="n">
        <v>3036822.59</v>
      </c>
      <c r="N273" s="134"/>
      <c r="O273" s="134"/>
      <c r="P273" s="134"/>
      <c r="Q273" s="134"/>
      <c r="R273" s="134"/>
      <c r="S273" s="134"/>
      <c r="T273" s="136" t="n">
        <v>27243.68</v>
      </c>
      <c r="U273" s="136" t="n">
        <v>205220.04</v>
      </c>
      <c r="V273" s="132" t="n">
        <v>2024</v>
      </c>
      <c r="W273" s="162"/>
      <c r="X273" s="162"/>
      <c r="Y273" s="162"/>
      <c r="Z273" s="162"/>
      <c r="AA273" s="162"/>
      <c r="AB273" s="162"/>
      <c r="AC273" s="162"/>
      <c r="AD273" s="162"/>
      <c r="AE273" s="162"/>
      <c r="AF273" s="162"/>
      <c r="AG273" s="162"/>
      <c r="AH273" s="162"/>
      <c r="AI273" s="162"/>
      <c r="AJ273" s="162"/>
      <c r="AK273" s="162"/>
      <c r="AL273" s="162"/>
      <c r="AM273" s="162"/>
      <c r="AN273" s="162"/>
      <c r="AO273" s="162"/>
      <c r="AP273" s="162"/>
      <c r="AQ273" s="162"/>
      <c r="AR273" s="162"/>
      <c r="AS273" s="162"/>
      <c r="AT273" s="162"/>
      <c r="AU273" s="162"/>
      <c r="AV273" s="162"/>
      <c r="AW273" s="162"/>
      <c r="AX273" s="162"/>
      <c r="AY273" s="162"/>
      <c r="AZ273" s="162"/>
      <c r="BA273" s="162"/>
      <c r="BB273" s="162"/>
      <c r="BC273" s="162"/>
      <c r="BD273" s="162"/>
      <c r="BE273" s="162"/>
      <c r="BF273" s="162"/>
      <c r="BG273" s="162"/>
      <c r="BH273" s="162"/>
      <c r="BI273" s="162"/>
      <c r="BJ273" s="162"/>
      <c r="BK273" s="162"/>
      <c r="BL273" s="162"/>
      <c r="BM273" s="162"/>
      <c r="BN273" s="162"/>
      <c r="BO273" s="162"/>
      <c r="BP273" s="162"/>
      <c r="BQ273" s="162"/>
      <c r="BR273" s="162"/>
      <c r="BS273" s="162"/>
      <c r="BT273" s="162"/>
      <c r="BU273" s="162"/>
      <c r="BV273" s="162"/>
      <c r="BW273" s="162"/>
      <c r="BX273" s="162"/>
      <c r="BY273" s="162"/>
      <c r="BZ273" s="162"/>
      <c r="CA273" s="162"/>
      <c r="CB273" s="162"/>
      <c r="CC273" s="162"/>
      <c r="CD273" s="162"/>
      <c r="CE273" s="162"/>
      <c r="CF273" s="162"/>
      <c r="CG273" s="162"/>
      <c r="CH273" s="162"/>
      <c r="CI273" s="162"/>
      <c r="CJ273" s="162"/>
      <c r="CK273" s="162"/>
      <c r="CL273" s="162"/>
      <c r="CM273" s="162"/>
      <c r="CN273" s="162"/>
      <c r="CO273" s="162"/>
      <c r="CP273" s="162"/>
      <c r="CQ273" s="162"/>
      <c r="CR273" s="162"/>
      <c r="CS273" s="162"/>
      <c r="CT273" s="162"/>
      <c r="CU273" s="162"/>
      <c r="CV273" s="162"/>
      <c r="CW273" s="162"/>
      <c r="CX273" s="162"/>
      <c r="CY273" s="162"/>
      <c r="CZ273" s="162"/>
    </row>
    <row r="274" s="181" customFormat="true" ht="12.75" hidden="false" customHeight="true" outlineLevel="0" collapsed="false">
      <c r="A274" s="161" t="s">
        <v>493</v>
      </c>
      <c r="B274" s="161"/>
      <c r="C274" s="150" t="n">
        <f aca="false">SUM(C271:C273)</f>
        <v>22871478.46</v>
      </c>
      <c r="D274" s="150" t="n">
        <f aca="false">SUM(D271:D273)</f>
        <v>891842</v>
      </c>
      <c r="E274" s="150" t="n">
        <f aca="false">SUM(E271:E273)</f>
        <v>4914432</v>
      </c>
      <c r="F274" s="150" t="n">
        <f aca="false">SUM(F271:F273)</f>
        <v>0</v>
      </c>
      <c r="G274" s="150" t="n">
        <f aca="false">SUM(G271:G273)</f>
        <v>348475</v>
      </c>
      <c r="H274" s="150" t="n">
        <f aca="false">SUM(H271:H273)</f>
        <v>0</v>
      </c>
      <c r="I274" s="150" t="n">
        <f aca="false">SUM(I271:I273)</f>
        <v>398150</v>
      </c>
      <c r="J274" s="150" t="n">
        <f aca="false">SUM(J271:J273)</f>
        <v>0</v>
      </c>
      <c r="K274" s="150" t="n">
        <f aca="false">SUM(K271:K273)</f>
        <v>0</v>
      </c>
      <c r="L274" s="150" t="n">
        <f aca="false">SUM(L271:L273)</f>
        <v>0</v>
      </c>
      <c r="M274" s="150" t="n">
        <f aca="false">SUM(M271:M273)</f>
        <v>7299183.69</v>
      </c>
      <c r="N274" s="150" t="n">
        <f aca="false">SUM(N271:N273)</f>
        <v>0</v>
      </c>
      <c r="O274" s="150" t="n">
        <f aca="false">SUM(O271:O273)</f>
        <v>0</v>
      </c>
      <c r="P274" s="150" t="n">
        <f aca="false">SUM(P271:P273)</f>
        <v>0</v>
      </c>
      <c r="Q274" s="150" t="n">
        <f aca="false">SUM(Q271:Q273)</f>
        <v>8513528.02</v>
      </c>
      <c r="R274" s="150" t="n">
        <f aca="false">SUM(R271:R273)</f>
        <v>0</v>
      </c>
      <c r="S274" s="150" t="n">
        <f aca="false">SUM(S271:S273)</f>
        <v>0</v>
      </c>
      <c r="T274" s="150" t="n">
        <f aca="false">SUM(T271:T273)</f>
        <v>27243.68</v>
      </c>
      <c r="U274" s="150" t="n">
        <f aca="false">SUM(U271:U273)</f>
        <v>478624.07</v>
      </c>
      <c r="V274" s="173"/>
      <c r="W274" s="162"/>
      <c r="X274" s="162"/>
      <c r="Y274" s="162"/>
      <c r="Z274" s="162"/>
      <c r="AA274" s="162"/>
      <c r="AB274" s="162"/>
      <c r="AC274" s="162"/>
      <c r="AD274" s="162"/>
      <c r="AE274" s="162"/>
      <c r="AF274" s="162"/>
      <c r="AG274" s="162"/>
      <c r="AH274" s="162"/>
      <c r="AI274" s="162"/>
      <c r="AJ274" s="162"/>
      <c r="AK274" s="162"/>
      <c r="AL274" s="162"/>
      <c r="AM274" s="162"/>
      <c r="AN274" s="162"/>
      <c r="AO274" s="162"/>
      <c r="AP274" s="162"/>
      <c r="AQ274" s="162"/>
      <c r="AR274" s="162"/>
      <c r="AS274" s="162"/>
      <c r="AT274" s="162"/>
      <c r="AU274" s="162"/>
      <c r="AV274" s="162"/>
      <c r="AW274" s="162"/>
      <c r="AX274" s="162"/>
      <c r="AY274" s="162"/>
      <c r="AZ274" s="162"/>
      <c r="BA274" s="162"/>
      <c r="BB274" s="162"/>
      <c r="BC274" s="162"/>
      <c r="BD274" s="162"/>
      <c r="BE274" s="162"/>
      <c r="BF274" s="162"/>
      <c r="BG274" s="162"/>
      <c r="BH274" s="162"/>
      <c r="BI274" s="162"/>
      <c r="BJ274" s="162"/>
      <c r="BK274" s="162"/>
      <c r="BL274" s="162"/>
      <c r="BM274" s="162"/>
      <c r="BN274" s="162"/>
      <c r="BO274" s="162"/>
      <c r="BP274" s="162"/>
      <c r="BQ274" s="162"/>
      <c r="BR274" s="162"/>
      <c r="BS274" s="162"/>
      <c r="BT274" s="162"/>
      <c r="BU274" s="162"/>
      <c r="BV274" s="162"/>
      <c r="BW274" s="162"/>
      <c r="BX274" s="162"/>
      <c r="BY274" s="162"/>
      <c r="BZ274" s="162"/>
      <c r="CA274" s="162"/>
      <c r="CB274" s="162"/>
      <c r="CC274" s="162"/>
      <c r="CD274" s="162"/>
      <c r="CE274" s="162"/>
      <c r="CF274" s="162"/>
      <c r="CG274" s="162"/>
      <c r="CH274" s="162"/>
      <c r="CI274" s="162"/>
      <c r="CJ274" s="162"/>
      <c r="CK274" s="162"/>
      <c r="CL274" s="162"/>
      <c r="CM274" s="162"/>
      <c r="CN274" s="162"/>
      <c r="CO274" s="162"/>
      <c r="CP274" s="162"/>
      <c r="CQ274" s="162"/>
      <c r="CR274" s="162"/>
      <c r="CS274" s="162"/>
      <c r="CT274" s="162"/>
      <c r="CU274" s="162"/>
      <c r="CV274" s="162"/>
      <c r="CW274" s="162"/>
      <c r="CX274" s="162"/>
      <c r="CY274" s="162"/>
      <c r="CZ274" s="162"/>
    </row>
    <row r="275" s="183" customFormat="true" ht="12.75" hidden="false" customHeight="true" outlineLevel="0" collapsed="false">
      <c r="A275" s="172" t="s">
        <v>494</v>
      </c>
      <c r="B275" s="172"/>
      <c r="C275" s="146" t="n">
        <f aca="false">C267+C270+C274</f>
        <v>46279548.73</v>
      </c>
      <c r="D275" s="146" t="n">
        <f aca="false">D267+D270+D274</f>
        <v>2449416.74</v>
      </c>
      <c r="E275" s="146" t="n">
        <f aca="false">E267+E270+E274</f>
        <v>10280325.36</v>
      </c>
      <c r="F275" s="146" t="n">
        <f aca="false">F267+F270+F274</f>
        <v>0</v>
      </c>
      <c r="G275" s="146" t="n">
        <f aca="false">G267+G270+G274</f>
        <v>1070884.38</v>
      </c>
      <c r="H275" s="146" t="n">
        <f aca="false">H267+H270+H274</f>
        <v>0</v>
      </c>
      <c r="I275" s="146" t="n">
        <f aca="false">I267+I270+I274</f>
        <v>1213718.22</v>
      </c>
      <c r="J275" s="146" t="n">
        <f aca="false">J267+J270+J274</f>
        <v>0</v>
      </c>
      <c r="K275" s="146" t="n">
        <f aca="false">K267+K270+K274</f>
        <v>0</v>
      </c>
      <c r="L275" s="146" t="n">
        <f aca="false">L267+L270+L274</f>
        <v>0</v>
      </c>
      <c r="M275" s="146" t="n">
        <f aca="false">M267+M270+M274</f>
        <v>18126194.8</v>
      </c>
      <c r="N275" s="146" t="n">
        <f aca="false">N267+N270+N274</f>
        <v>0</v>
      </c>
      <c r="O275" s="146" t="n">
        <f aca="false">O267+O270+O274</f>
        <v>0</v>
      </c>
      <c r="P275" s="146" t="n">
        <f aca="false">P267+P270+P274</f>
        <v>0</v>
      </c>
      <c r="Q275" s="146" t="n">
        <f aca="false">Q267+Q270+Q274</f>
        <v>12075745.66</v>
      </c>
      <c r="R275" s="146" t="n">
        <f aca="false">R267+R270+R274</f>
        <v>0</v>
      </c>
      <c r="S275" s="146" t="n">
        <f aca="false">S267+S270+S274</f>
        <v>0</v>
      </c>
      <c r="T275" s="147" t="n">
        <f aca="false">T267+T270+T274</f>
        <v>95635.08</v>
      </c>
      <c r="U275" s="146" t="n">
        <f aca="false">U267+U270+U274</f>
        <v>967628.49</v>
      </c>
      <c r="V275" s="174"/>
      <c r="W275" s="162"/>
      <c r="X275" s="162"/>
      <c r="Y275" s="162"/>
      <c r="Z275" s="162"/>
      <c r="AA275" s="162"/>
      <c r="AB275" s="162"/>
      <c r="AC275" s="162"/>
      <c r="AD275" s="162"/>
      <c r="AE275" s="162"/>
      <c r="AF275" s="162"/>
      <c r="AG275" s="162"/>
      <c r="AH275" s="162"/>
      <c r="AI275" s="162"/>
      <c r="AJ275" s="162"/>
      <c r="AK275" s="162"/>
      <c r="AL275" s="162"/>
      <c r="AM275" s="162"/>
      <c r="AN275" s="162"/>
      <c r="AO275" s="162"/>
      <c r="AP275" s="162"/>
      <c r="AQ275" s="162"/>
      <c r="AR275" s="162"/>
      <c r="AS275" s="162"/>
      <c r="AT275" s="162"/>
      <c r="AU275" s="162"/>
      <c r="AV275" s="162"/>
      <c r="AW275" s="162"/>
      <c r="AX275" s="162"/>
      <c r="AY275" s="162"/>
      <c r="AZ275" s="162"/>
      <c r="BA275" s="162"/>
      <c r="BB275" s="162"/>
      <c r="BC275" s="162"/>
      <c r="BD275" s="162"/>
      <c r="BE275" s="162"/>
      <c r="BF275" s="162"/>
      <c r="BG275" s="162"/>
      <c r="BH275" s="162"/>
      <c r="BI275" s="162"/>
      <c r="BJ275" s="162"/>
      <c r="BK275" s="162"/>
      <c r="BL275" s="162"/>
      <c r="BM275" s="162"/>
      <c r="BN275" s="162"/>
      <c r="BO275" s="162"/>
      <c r="BP275" s="162"/>
      <c r="BQ275" s="162"/>
      <c r="BR275" s="162"/>
      <c r="BS275" s="162"/>
      <c r="BT275" s="162"/>
      <c r="BU275" s="162"/>
      <c r="BV275" s="162"/>
      <c r="BW275" s="162"/>
      <c r="BX275" s="162"/>
      <c r="BY275" s="162"/>
      <c r="BZ275" s="162"/>
      <c r="CA275" s="162"/>
      <c r="CB275" s="162"/>
      <c r="CC275" s="162"/>
      <c r="CD275" s="162"/>
      <c r="CE275" s="162"/>
      <c r="CF275" s="162"/>
      <c r="CG275" s="162"/>
      <c r="CH275" s="162"/>
      <c r="CI275" s="162"/>
      <c r="CJ275" s="162"/>
      <c r="CK275" s="162"/>
      <c r="CL275" s="162"/>
      <c r="CM275" s="162"/>
      <c r="CN275" s="162"/>
      <c r="CO275" s="162"/>
      <c r="CP275" s="162"/>
      <c r="CQ275" s="162"/>
      <c r="CR275" s="162"/>
      <c r="CS275" s="162"/>
      <c r="CT275" s="162"/>
      <c r="CU275" s="162"/>
      <c r="CV275" s="162"/>
      <c r="CW275" s="162"/>
      <c r="CX275" s="162"/>
      <c r="CY275" s="162"/>
      <c r="CZ275" s="162"/>
    </row>
    <row r="276" customFormat="false" ht="12.75" hidden="false" customHeight="true" outlineLevel="0" collapsed="false">
      <c r="A276" s="155" t="s">
        <v>495</v>
      </c>
      <c r="B276" s="155"/>
      <c r="C276" s="134"/>
      <c r="D276" s="134"/>
      <c r="E276" s="134"/>
      <c r="F276" s="134"/>
      <c r="G276" s="134"/>
      <c r="H276" s="134"/>
      <c r="I276" s="134"/>
      <c r="J276" s="140"/>
      <c r="K276" s="140"/>
      <c r="L276" s="156"/>
      <c r="M276" s="134"/>
      <c r="N276" s="140"/>
      <c r="O276" s="134"/>
      <c r="P276" s="134"/>
      <c r="Q276" s="134"/>
      <c r="R276" s="134"/>
      <c r="S276" s="140"/>
      <c r="T276" s="134"/>
      <c r="U276" s="134"/>
      <c r="V276" s="132"/>
    </row>
    <row r="277" customFormat="false" ht="12.75" hidden="false" customHeight="true" outlineLevel="0" collapsed="false">
      <c r="A277" s="132" t="n">
        <v>1</v>
      </c>
      <c r="B277" s="133" t="s">
        <v>496</v>
      </c>
      <c r="C277" s="134" t="n">
        <f aca="false">D277+E277+F277+G277+H277+I277+K277+M277+O277+Q277+R277+S277+T277+U277</f>
        <v>668601.03</v>
      </c>
      <c r="D277" s="134"/>
      <c r="E277" s="134"/>
      <c r="F277" s="134"/>
      <c r="G277" s="134"/>
      <c r="H277" s="140"/>
      <c r="I277" s="134"/>
      <c r="J277" s="140"/>
      <c r="K277" s="140"/>
      <c r="L277" s="156"/>
      <c r="M277" s="134"/>
      <c r="N277" s="140"/>
      <c r="O277" s="134"/>
      <c r="P277" s="134"/>
      <c r="Q277" s="134"/>
      <c r="R277" s="134"/>
      <c r="S277" s="140"/>
      <c r="T277" s="136" t="n">
        <v>668601.03</v>
      </c>
      <c r="U277" s="134"/>
      <c r="V277" s="132" t="n">
        <v>2022</v>
      </c>
    </row>
    <row r="278" customFormat="false" ht="12.75" hidden="false" customHeight="true" outlineLevel="0" collapsed="false">
      <c r="A278" s="132" t="n">
        <v>2</v>
      </c>
      <c r="B278" s="133" t="s">
        <v>499</v>
      </c>
      <c r="C278" s="134" t="n">
        <f aca="false">D278+E278+F278+G278+H278+I278+K278+M278+O278+Q278+R278+S278+T278+U278</f>
        <v>79634.79</v>
      </c>
      <c r="D278" s="134"/>
      <c r="E278" s="134"/>
      <c r="F278" s="134"/>
      <c r="G278" s="134"/>
      <c r="H278" s="140"/>
      <c r="I278" s="134"/>
      <c r="J278" s="140"/>
      <c r="K278" s="140"/>
      <c r="L278" s="156"/>
      <c r="M278" s="134"/>
      <c r="N278" s="140"/>
      <c r="O278" s="134"/>
      <c r="P278" s="134"/>
      <c r="Q278" s="134"/>
      <c r="R278" s="134"/>
      <c r="S278" s="134"/>
      <c r="T278" s="136" t="n">
        <v>79634.79</v>
      </c>
      <c r="U278" s="134"/>
      <c r="V278" s="132" t="n">
        <v>2022</v>
      </c>
    </row>
    <row r="279" customFormat="false" ht="12.75" hidden="false" customHeight="true" outlineLevel="0" collapsed="false">
      <c r="A279" s="132" t="n">
        <v>3</v>
      </c>
      <c r="B279" s="133" t="s">
        <v>501</v>
      </c>
      <c r="C279" s="134" t="n">
        <f aca="false">D279+E279+F279+G279+H279+I279+K279+M279+O279+Q279+R279+S279+T279+U279</f>
        <v>131450.87</v>
      </c>
      <c r="D279" s="134"/>
      <c r="E279" s="134"/>
      <c r="F279" s="134"/>
      <c r="G279" s="134"/>
      <c r="H279" s="140"/>
      <c r="I279" s="134"/>
      <c r="J279" s="140"/>
      <c r="K279" s="140"/>
      <c r="L279" s="156"/>
      <c r="M279" s="134"/>
      <c r="N279" s="140"/>
      <c r="O279" s="140"/>
      <c r="P279" s="134"/>
      <c r="Q279" s="134"/>
      <c r="R279" s="134"/>
      <c r="S279" s="134"/>
      <c r="T279" s="136" t="n">
        <v>131450.87</v>
      </c>
      <c r="U279" s="134"/>
      <c r="V279" s="132" t="n">
        <v>2022</v>
      </c>
    </row>
    <row r="280" customFormat="false" ht="12.75" hidden="false" customHeight="true" outlineLevel="0" collapsed="false">
      <c r="A280" s="132" t="n">
        <v>4</v>
      </c>
      <c r="B280" s="133" t="s">
        <v>503</v>
      </c>
      <c r="C280" s="134" t="n">
        <f aca="false">D280+E280+F280+G280+H280+I280+K280+M280+O280+Q280+R280+S280+T280+U280</f>
        <v>65610.28</v>
      </c>
      <c r="D280" s="134"/>
      <c r="E280" s="134"/>
      <c r="F280" s="134"/>
      <c r="G280" s="134"/>
      <c r="H280" s="140"/>
      <c r="I280" s="134"/>
      <c r="J280" s="140"/>
      <c r="K280" s="140"/>
      <c r="L280" s="156"/>
      <c r="M280" s="134"/>
      <c r="N280" s="140"/>
      <c r="O280" s="134"/>
      <c r="P280" s="134"/>
      <c r="Q280" s="134"/>
      <c r="R280" s="134"/>
      <c r="S280" s="134"/>
      <c r="T280" s="136" t="n">
        <v>65610.28</v>
      </c>
      <c r="U280" s="134"/>
      <c r="V280" s="132" t="n">
        <v>2022</v>
      </c>
    </row>
    <row r="281" customFormat="false" ht="12.75" hidden="false" customHeight="true" outlineLevel="0" collapsed="false">
      <c r="A281" s="132" t="n">
        <v>5</v>
      </c>
      <c r="B281" s="133" t="s">
        <v>505</v>
      </c>
      <c r="C281" s="134" t="n">
        <f aca="false">D281+E281+F281+G281+H281+I281+K281+M281+O281+Q281+R281+S281+T281+U281</f>
        <v>126954.61</v>
      </c>
      <c r="D281" s="134"/>
      <c r="E281" s="140"/>
      <c r="F281" s="134"/>
      <c r="G281" s="134"/>
      <c r="H281" s="140"/>
      <c r="I281" s="134"/>
      <c r="J281" s="140"/>
      <c r="K281" s="140"/>
      <c r="L281" s="156"/>
      <c r="M281" s="134"/>
      <c r="N281" s="140"/>
      <c r="O281" s="134"/>
      <c r="P281" s="134"/>
      <c r="Q281" s="134"/>
      <c r="R281" s="134"/>
      <c r="S281" s="134"/>
      <c r="T281" s="136" t="n">
        <v>126954.61</v>
      </c>
      <c r="U281" s="134"/>
      <c r="V281" s="132" t="n">
        <v>2022</v>
      </c>
    </row>
    <row r="282" customFormat="false" ht="12.75" hidden="false" customHeight="true" outlineLevel="0" collapsed="false">
      <c r="A282" s="132" t="n">
        <v>6</v>
      </c>
      <c r="B282" s="133" t="s">
        <v>506</v>
      </c>
      <c r="C282" s="134" t="n">
        <f aca="false">D282+E282+F282+G282+H282+I282+K282+M282+O282+Q282+R282+S282+T282+U282</f>
        <v>115377.55</v>
      </c>
      <c r="D282" s="134"/>
      <c r="E282" s="134"/>
      <c r="F282" s="134"/>
      <c r="G282" s="134"/>
      <c r="H282" s="140"/>
      <c r="I282" s="134"/>
      <c r="J282" s="140"/>
      <c r="K282" s="140"/>
      <c r="L282" s="156"/>
      <c r="M282" s="134"/>
      <c r="N282" s="140"/>
      <c r="O282" s="134"/>
      <c r="P282" s="134"/>
      <c r="Q282" s="134"/>
      <c r="R282" s="134"/>
      <c r="S282" s="134"/>
      <c r="T282" s="136" t="n">
        <v>115377.55</v>
      </c>
      <c r="U282" s="134"/>
      <c r="V282" s="132" t="n">
        <v>2022</v>
      </c>
    </row>
    <row r="283" customFormat="false" ht="12.75" hidden="false" customHeight="true" outlineLevel="0" collapsed="false">
      <c r="A283" s="132" t="n">
        <v>7</v>
      </c>
      <c r="B283" s="133" t="s">
        <v>507</v>
      </c>
      <c r="C283" s="134" t="n">
        <f aca="false">D283+E283+F283+G283+H283+I283+K283+M283+O283+Q283+R283+S283+T283+U283</f>
        <v>126249.3</v>
      </c>
      <c r="D283" s="134"/>
      <c r="E283" s="140"/>
      <c r="F283" s="134"/>
      <c r="G283" s="134"/>
      <c r="H283" s="140"/>
      <c r="I283" s="134"/>
      <c r="J283" s="140"/>
      <c r="K283" s="140"/>
      <c r="L283" s="156"/>
      <c r="M283" s="134"/>
      <c r="N283" s="140"/>
      <c r="O283" s="140"/>
      <c r="P283" s="134"/>
      <c r="Q283" s="134"/>
      <c r="R283" s="134"/>
      <c r="S283" s="134"/>
      <c r="T283" s="136" t="n">
        <v>126249.3</v>
      </c>
      <c r="U283" s="134"/>
      <c r="V283" s="132" t="n">
        <v>2022</v>
      </c>
    </row>
    <row r="284" customFormat="false" ht="12.75" hidden="false" customHeight="true" outlineLevel="0" collapsed="false">
      <c r="A284" s="132" t="n">
        <v>8</v>
      </c>
      <c r="B284" s="133" t="s">
        <v>509</v>
      </c>
      <c r="C284" s="134" t="n">
        <f aca="false">D284+E284+F284+G284+H284+I284+K284+M284+O284+Q284+R284+S284+T284+U284</f>
        <v>67758.59</v>
      </c>
      <c r="D284" s="134"/>
      <c r="E284" s="134"/>
      <c r="F284" s="134"/>
      <c r="G284" s="134"/>
      <c r="H284" s="140"/>
      <c r="I284" s="134"/>
      <c r="J284" s="140"/>
      <c r="K284" s="140"/>
      <c r="L284" s="156"/>
      <c r="M284" s="134"/>
      <c r="N284" s="140"/>
      <c r="O284" s="134"/>
      <c r="P284" s="134"/>
      <c r="Q284" s="134"/>
      <c r="R284" s="134"/>
      <c r="S284" s="134"/>
      <c r="T284" s="136" t="n">
        <v>67758.59</v>
      </c>
      <c r="U284" s="134"/>
      <c r="V284" s="132" t="n">
        <v>2022</v>
      </c>
    </row>
    <row r="285" customFormat="false" ht="12.75" hidden="false" customHeight="true" outlineLevel="0" collapsed="false">
      <c r="A285" s="132" t="n">
        <v>9</v>
      </c>
      <c r="B285" s="133" t="s">
        <v>511</v>
      </c>
      <c r="C285" s="134" t="n">
        <f aca="false">D285+E285+F285+G285+H285+I285+K285+M285+O285+Q285+R285+S285+T285+U285</f>
        <v>67177.96</v>
      </c>
      <c r="D285" s="134"/>
      <c r="E285" s="140"/>
      <c r="F285" s="134"/>
      <c r="G285" s="134"/>
      <c r="H285" s="140"/>
      <c r="I285" s="134"/>
      <c r="J285" s="140"/>
      <c r="K285" s="140"/>
      <c r="L285" s="156"/>
      <c r="M285" s="134"/>
      <c r="N285" s="140"/>
      <c r="O285" s="134"/>
      <c r="P285" s="134"/>
      <c r="Q285" s="134"/>
      <c r="R285" s="134"/>
      <c r="S285" s="134"/>
      <c r="T285" s="136" t="n">
        <v>67177.96</v>
      </c>
      <c r="U285" s="134"/>
      <c r="V285" s="132" t="n">
        <v>2022</v>
      </c>
    </row>
    <row r="286" customFormat="false" ht="12.75" hidden="false" customHeight="true" outlineLevel="0" collapsed="false">
      <c r="A286" s="132" t="n">
        <v>10</v>
      </c>
      <c r="B286" s="133" t="s">
        <v>513</v>
      </c>
      <c r="C286" s="134" t="n">
        <f aca="false">D286+E286+F286+G286+H286+I286+K286+M286+O286+Q286+R286+S286+T286+U286</f>
        <v>16650881.52</v>
      </c>
      <c r="D286" s="134" t="n">
        <v>1078411.88</v>
      </c>
      <c r="E286" s="140"/>
      <c r="F286" s="134"/>
      <c r="G286" s="134" t="n">
        <v>635872.39</v>
      </c>
      <c r="H286" s="140"/>
      <c r="I286" s="134" t="n">
        <v>252098.94</v>
      </c>
      <c r="J286" s="140"/>
      <c r="K286" s="140"/>
      <c r="L286" s="156"/>
      <c r="M286" s="134" t="n">
        <v>8978535.07</v>
      </c>
      <c r="N286" s="140"/>
      <c r="O286" s="134"/>
      <c r="P286" s="134"/>
      <c r="Q286" s="134" t="n">
        <v>5357100.05</v>
      </c>
      <c r="R286" s="134"/>
      <c r="S286" s="134"/>
      <c r="T286" s="134"/>
      <c r="U286" s="136" t="n">
        <v>348863.19</v>
      </c>
      <c r="V286" s="132" t="n">
        <v>2022</v>
      </c>
    </row>
    <row r="287" customFormat="false" ht="12.75" hidden="false" customHeight="true" outlineLevel="0" collapsed="false">
      <c r="A287" s="132" t="n">
        <v>11</v>
      </c>
      <c r="B287" s="133" t="s">
        <v>516</v>
      </c>
      <c r="C287" s="134" t="n">
        <f aca="false">D287+E287+F287+G287+H287+I287+K287+M287+O287+Q287+R287+S287+T287+U287</f>
        <v>6917083.44</v>
      </c>
      <c r="D287" s="134"/>
      <c r="E287" s="140"/>
      <c r="F287" s="134"/>
      <c r="G287" s="134"/>
      <c r="H287" s="140"/>
      <c r="I287" s="134"/>
      <c r="J287" s="140"/>
      <c r="K287" s="140"/>
      <c r="L287" s="156"/>
      <c r="M287" s="134" t="n">
        <v>4395261.31</v>
      </c>
      <c r="N287" s="140"/>
      <c r="O287" s="134"/>
      <c r="P287" s="134"/>
      <c r="Q287" s="134" t="n">
        <v>2376897.92</v>
      </c>
      <c r="R287" s="134"/>
      <c r="S287" s="134"/>
      <c r="T287" s="134"/>
      <c r="U287" s="136" t="n">
        <v>144924.21</v>
      </c>
      <c r="V287" s="132" t="n">
        <v>2022</v>
      </c>
    </row>
    <row r="288" customFormat="false" ht="12.75" hidden="false" customHeight="true" outlineLevel="0" collapsed="false">
      <c r="A288" s="132" t="n">
        <v>12</v>
      </c>
      <c r="B288" s="133" t="s">
        <v>518</v>
      </c>
      <c r="C288" s="134" t="n">
        <f aca="false">D288+E288+F288+G288+H288+I288+K288+M288+O288+Q288+R288+S288+T288+U288</f>
        <v>17977589.72</v>
      </c>
      <c r="D288" s="134" t="n">
        <v>1137212.06</v>
      </c>
      <c r="E288" s="134" t="n">
        <v>885961.37</v>
      </c>
      <c r="F288" s="134"/>
      <c r="G288" s="134" t="n">
        <v>338873.04</v>
      </c>
      <c r="H288" s="140"/>
      <c r="I288" s="134" t="n">
        <v>209381.56</v>
      </c>
      <c r="J288" s="140"/>
      <c r="K288" s="140"/>
      <c r="L288" s="156"/>
      <c r="M288" s="134" t="n">
        <v>4556360.26</v>
      </c>
      <c r="N288" s="140"/>
      <c r="O288" s="134" t="n">
        <v>331403.49</v>
      </c>
      <c r="P288" s="134"/>
      <c r="Q288" s="134" t="n">
        <v>10143582.08</v>
      </c>
      <c r="R288" s="134"/>
      <c r="S288" s="134"/>
      <c r="T288" s="134"/>
      <c r="U288" s="136" t="n">
        <v>374815.86</v>
      </c>
      <c r="V288" s="132" t="n">
        <v>2022</v>
      </c>
    </row>
    <row r="289" s="184" customFormat="true" ht="12.75" hidden="false" customHeight="true" outlineLevel="0" collapsed="false">
      <c r="A289" s="161" t="s">
        <v>520</v>
      </c>
      <c r="B289" s="161"/>
      <c r="C289" s="150" t="n">
        <f aca="false">SUM(C277:C288)</f>
        <v>42994369.66</v>
      </c>
      <c r="D289" s="150" t="n">
        <f aca="false">SUM(D277:D288)</f>
        <v>2215623.94</v>
      </c>
      <c r="E289" s="150" t="n">
        <f aca="false">SUM(E277:E288)</f>
        <v>885961.37</v>
      </c>
      <c r="F289" s="150" t="n">
        <f aca="false">SUM(F277:F288)</f>
        <v>0</v>
      </c>
      <c r="G289" s="150" t="n">
        <f aca="false">SUM(G277:G288)</f>
        <v>974745.43</v>
      </c>
      <c r="H289" s="150" t="n">
        <f aca="false">SUM(H277:H288)</f>
        <v>0</v>
      </c>
      <c r="I289" s="150" t="n">
        <f aca="false">SUM(I277:I288)</f>
        <v>461480.5</v>
      </c>
      <c r="J289" s="150" t="n">
        <f aca="false">SUM(J277:J288)</f>
        <v>0</v>
      </c>
      <c r="K289" s="150" t="n">
        <f aca="false">SUM(K277:K288)</f>
        <v>0</v>
      </c>
      <c r="L289" s="150" t="n">
        <f aca="false">SUM(L277:L288)</f>
        <v>0</v>
      </c>
      <c r="M289" s="150" t="n">
        <f aca="false">SUM(M277:M288)</f>
        <v>17930156.64</v>
      </c>
      <c r="N289" s="150" t="n">
        <f aca="false">SUM(N277:N288)</f>
        <v>0</v>
      </c>
      <c r="O289" s="150" t="n">
        <f aca="false">SUM(O277:O288)</f>
        <v>331403.49</v>
      </c>
      <c r="P289" s="150" t="n">
        <f aca="false">SUM(P277:P288)</f>
        <v>0</v>
      </c>
      <c r="Q289" s="150" t="n">
        <f aca="false">SUM(Q277:Q288)</f>
        <v>17877580.05</v>
      </c>
      <c r="R289" s="150" t="n">
        <f aca="false">SUM(R277:R288)</f>
        <v>0</v>
      </c>
      <c r="S289" s="150" t="n">
        <f aca="false">SUM(S277:S288)</f>
        <v>0</v>
      </c>
      <c r="T289" s="151" t="n">
        <f aca="false">SUM(T277:T288)</f>
        <v>1448814.98</v>
      </c>
      <c r="U289" s="150" t="n">
        <f aca="false">SUM(U277:U288)</f>
        <v>868603.26</v>
      </c>
      <c r="V289" s="173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</row>
    <row r="290" customFormat="false" ht="12.75" hidden="false" customHeight="true" outlineLevel="0" collapsed="false">
      <c r="A290" s="132" t="n">
        <v>1</v>
      </c>
      <c r="B290" s="133" t="s">
        <v>521</v>
      </c>
      <c r="C290" s="134" t="n">
        <f aca="false">D290+E290+F290+G290+H290+I290+K290+M290+O290+Q290+R290+S290+T290+U290</f>
        <v>173910.26</v>
      </c>
      <c r="D290" s="134"/>
      <c r="E290" s="134"/>
      <c r="F290" s="134"/>
      <c r="G290" s="134"/>
      <c r="H290" s="140"/>
      <c r="I290" s="134"/>
      <c r="J290" s="140"/>
      <c r="K290" s="140"/>
      <c r="L290" s="156"/>
      <c r="M290" s="134"/>
      <c r="N290" s="140"/>
      <c r="O290" s="134"/>
      <c r="P290" s="134"/>
      <c r="Q290" s="134"/>
      <c r="R290" s="134"/>
      <c r="S290" s="134"/>
      <c r="T290" s="136" t="n">
        <v>173910.26</v>
      </c>
      <c r="U290" s="134"/>
      <c r="V290" s="132" t="n">
        <v>2023</v>
      </c>
    </row>
    <row r="291" customFormat="false" ht="12.75" hidden="false" customHeight="true" outlineLevel="0" collapsed="false">
      <c r="A291" s="132" t="n">
        <f aca="false">A290+1</f>
        <v>2</v>
      </c>
      <c r="B291" s="133" t="s">
        <v>523</v>
      </c>
      <c r="C291" s="134" t="n">
        <f aca="false">D291+E291+F291+G291+H291+I291+K291+M291+O291+Q291+R291+S291+T291+U291</f>
        <v>110915.76</v>
      </c>
      <c r="D291" s="134"/>
      <c r="E291" s="134"/>
      <c r="F291" s="134"/>
      <c r="G291" s="134"/>
      <c r="H291" s="140"/>
      <c r="I291" s="134"/>
      <c r="J291" s="140"/>
      <c r="K291" s="140"/>
      <c r="L291" s="156"/>
      <c r="M291" s="134"/>
      <c r="N291" s="140"/>
      <c r="O291" s="134"/>
      <c r="P291" s="134"/>
      <c r="Q291" s="134"/>
      <c r="R291" s="134"/>
      <c r="S291" s="134"/>
      <c r="T291" s="136" t="n">
        <v>110915.76</v>
      </c>
      <c r="U291" s="134"/>
      <c r="V291" s="132" t="n">
        <v>2023</v>
      </c>
    </row>
    <row r="292" customFormat="false" ht="12.75" hidden="false" customHeight="true" outlineLevel="0" collapsed="false">
      <c r="A292" s="132" t="n">
        <f aca="false">A291+1</f>
        <v>3</v>
      </c>
      <c r="B292" s="133" t="s">
        <v>525</v>
      </c>
      <c r="C292" s="134" t="n">
        <f aca="false">D292+E292+F292+G292+H292+I292+K292+M292+O292+Q292+R292+S292+T292+U292</f>
        <v>645171.88</v>
      </c>
      <c r="D292" s="134"/>
      <c r="E292" s="134"/>
      <c r="F292" s="134"/>
      <c r="G292" s="134"/>
      <c r="H292" s="140"/>
      <c r="I292" s="134"/>
      <c r="J292" s="140"/>
      <c r="K292" s="140"/>
      <c r="L292" s="156"/>
      <c r="M292" s="134"/>
      <c r="N292" s="140"/>
      <c r="O292" s="134"/>
      <c r="P292" s="134"/>
      <c r="Q292" s="134"/>
      <c r="R292" s="134"/>
      <c r="S292" s="134"/>
      <c r="T292" s="136" t="n">
        <v>645171.88</v>
      </c>
      <c r="U292" s="134"/>
      <c r="V292" s="132" t="n">
        <v>2023</v>
      </c>
    </row>
    <row r="293" customFormat="false" ht="12.75" hidden="false" customHeight="true" outlineLevel="0" collapsed="false">
      <c r="A293" s="132" t="n">
        <f aca="false">A292+1</f>
        <v>4</v>
      </c>
      <c r="B293" s="133" t="s">
        <v>527</v>
      </c>
      <c r="C293" s="134" t="n">
        <f aca="false">D293+E293+F293+G293+H293+I293+K293+M293+O293+Q293+R293+S293+T293+U293</f>
        <v>581314.05</v>
      </c>
      <c r="D293" s="134"/>
      <c r="E293" s="134"/>
      <c r="F293" s="134"/>
      <c r="G293" s="134"/>
      <c r="H293" s="140"/>
      <c r="I293" s="134"/>
      <c r="J293" s="140"/>
      <c r="K293" s="140"/>
      <c r="L293" s="156"/>
      <c r="M293" s="134"/>
      <c r="N293" s="140"/>
      <c r="O293" s="134"/>
      <c r="P293" s="134"/>
      <c r="Q293" s="134"/>
      <c r="R293" s="134"/>
      <c r="S293" s="134"/>
      <c r="T293" s="136" t="n">
        <v>581314.05</v>
      </c>
      <c r="U293" s="134"/>
      <c r="V293" s="132" t="n">
        <v>2023</v>
      </c>
    </row>
    <row r="294" customFormat="false" ht="12.75" hidden="false" customHeight="true" outlineLevel="0" collapsed="false">
      <c r="A294" s="132" t="n">
        <f aca="false">A293+1</f>
        <v>5</v>
      </c>
      <c r="B294" s="133" t="s">
        <v>529</v>
      </c>
      <c r="C294" s="134" t="n">
        <f aca="false">D294+E294+F294+G294+H294+I294+K294+M294+O294+Q294+R294+S294+T294+U294</f>
        <v>154735.04</v>
      </c>
      <c r="D294" s="134"/>
      <c r="E294" s="134"/>
      <c r="F294" s="134"/>
      <c r="G294" s="134"/>
      <c r="H294" s="140"/>
      <c r="I294" s="134"/>
      <c r="J294" s="140"/>
      <c r="K294" s="140"/>
      <c r="L294" s="156"/>
      <c r="M294" s="134"/>
      <c r="N294" s="140"/>
      <c r="O294" s="134"/>
      <c r="P294" s="134"/>
      <c r="Q294" s="134"/>
      <c r="R294" s="134"/>
      <c r="S294" s="134"/>
      <c r="T294" s="136" t="n">
        <v>154735.04</v>
      </c>
      <c r="U294" s="134"/>
      <c r="V294" s="132" t="n">
        <v>2023</v>
      </c>
    </row>
    <row r="295" customFormat="false" ht="12.75" hidden="false" customHeight="true" outlineLevel="0" collapsed="false">
      <c r="A295" s="132" t="n">
        <f aca="false">A294+1</f>
        <v>6</v>
      </c>
      <c r="B295" s="133" t="s">
        <v>531</v>
      </c>
      <c r="C295" s="134" t="n">
        <f aca="false">D295+E295+F295+G295+H295+I295+K295+M295+O295+Q295+R295+S295+T295+U295</f>
        <v>130022.51</v>
      </c>
      <c r="D295" s="134"/>
      <c r="E295" s="134"/>
      <c r="F295" s="134"/>
      <c r="G295" s="134"/>
      <c r="H295" s="140"/>
      <c r="I295" s="134"/>
      <c r="J295" s="140"/>
      <c r="K295" s="140"/>
      <c r="L295" s="156"/>
      <c r="M295" s="134"/>
      <c r="N295" s="140"/>
      <c r="O295" s="134"/>
      <c r="P295" s="134"/>
      <c r="Q295" s="134"/>
      <c r="R295" s="134"/>
      <c r="S295" s="134"/>
      <c r="T295" s="136" t="n">
        <v>130022.51</v>
      </c>
      <c r="U295" s="134"/>
      <c r="V295" s="132" t="n">
        <v>2023</v>
      </c>
    </row>
    <row r="296" customFormat="false" ht="12.75" hidden="false" customHeight="true" outlineLevel="0" collapsed="false">
      <c r="A296" s="132" t="n">
        <f aca="false">A295+1</f>
        <v>7</v>
      </c>
      <c r="B296" s="133" t="s">
        <v>533</v>
      </c>
      <c r="C296" s="134" t="n">
        <f aca="false">D296+E296+G296+H296+I296+K296+M296+O296+Q296+R296+S296+T296+U296</f>
        <v>173595.42</v>
      </c>
      <c r="D296" s="134"/>
      <c r="E296" s="134"/>
      <c r="G296" s="134"/>
      <c r="H296" s="134"/>
      <c r="I296" s="134"/>
      <c r="J296" s="140"/>
      <c r="K296" s="140"/>
      <c r="L296" s="156"/>
      <c r="M296" s="134"/>
      <c r="N296" s="140"/>
      <c r="O296" s="134"/>
      <c r="P296" s="134"/>
      <c r="Q296" s="134"/>
      <c r="R296" s="134"/>
      <c r="S296" s="134"/>
      <c r="T296" s="136" t="n">
        <v>173595.42</v>
      </c>
      <c r="U296" s="134"/>
      <c r="V296" s="132" t="n">
        <v>2023</v>
      </c>
    </row>
    <row r="297" customFormat="false" ht="12.75" hidden="false" customHeight="true" outlineLevel="0" collapsed="false">
      <c r="A297" s="132" t="n">
        <f aca="false">A296+1</f>
        <v>8</v>
      </c>
      <c r="B297" s="133" t="s">
        <v>535</v>
      </c>
      <c r="C297" s="134" t="n">
        <f aca="false">D297+E297+F297+G297+H297+I297+K297+M297+O297+Q297+R297+S297+T297+U297</f>
        <v>161073.73</v>
      </c>
      <c r="D297" s="134"/>
      <c r="E297" s="134"/>
      <c r="F297" s="134"/>
      <c r="G297" s="134"/>
      <c r="H297" s="140"/>
      <c r="I297" s="134"/>
      <c r="J297" s="140"/>
      <c r="K297" s="140"/>
      <c r="L297" s="156"/>
      <c r="M297" s="134"/>
      <c r="N297" s="140"/>
      <c r="O297" s="134"/>
      <c r="P297" s="134"/>
      <c r="Q297" s="134"/>
      <c r="R297" s="134"/>
      <c r="S297" s="134"/>
      <c r="T297" s="136" t="n">
        <v>161073.73</v>
      </c>
      <c r="U297" s="134"/>
      <c r="V297" s="132" t="n">
        <v>2023</v>
      </c>
    </row>
    <row r="298" customFormat="false" ht="12.75" hidden="false" customHeight="true" outlineLevel="0" collapsed="false">
      <c r="A298" s="132" t="n">
        <f aca="false">A297+1</f>
        <v>9</v>
      </c>
      <c r="B298" s="133" t="s">
        <v>538</v>
      </c>
      <c r="C298" s="134" t="n">
        <f aca="false">D298+E298+F298+G298+H298+I298+K298+M298+O298+Q298+R298+S298+T298+U298</f>
        <v>171654.35</v>
      </c>
      <c r="D298" s="134"/>
      <c r="E298" s="134"/>
      <c r="F298" s="134"/>
      <c r="G298" s="134"/>
      <c r="H298" s="140"/>
      <c r="I298" s="134"/>
      <c r="J298" s="140"/>
      <c r="K298" s="140"/>
      <c r="L298" s="156"/>
      <c r="M298" s="134"/>
      <c r="N298" s="140"/>
      <c r="O298" s="134"/>
      <c r="P298" s="134"/>
      <c r="Q298" s="134"/>
      <c r="R298" s="134"/>
      <c r="S298" s="134"/>
      <c r="T298" s="136" t="n">
        <v>171654.35</v>
      </c>
      <c r="U298" s="134"/>
      <c r="V298" s="132" t="n">
        <v>2023</v>
      </c>
    </row>
    <row r="299" customFormat="false" ht="12.75" hidden="false" customHeight="true" outlineLevel="0" collapsed="false">
      <c r="A299" s="132" t="n">
        <f aca="false">A298+1</f>
        <v>10</v>
      </c>
      <c r="B299" s="133" t="s">
        <v>540</v>
      </c>
      <c r="C299" s="134" t="n">
        <f aca="false">D299+E299+F299+G299+H299+I299+K299+M299+O299+Q299+R299+S299+T299+U299</f>
        <v>119571.62</v>
      </c>
      <c r="D299" s="134"/>
      <c r="E299" s="134"/>
      <c r="F299" s="134"/>
      <c r="G299" s="134"/>
      <c r="H299" s="140"/>
      <c r="I299" s="134"/>
      <c r="J299" s="140"/>
      <c r="K299" s="140"/>
      <c r="L299" s="156"/>
      <c r="M299" s="134"/>
      <c r="N299" s="140"/>
      <c r="O299" s="134"/>
      <c r="P299" s="134"/>
      <c r="Q299" s="134"/>
      <c r="R299" s="134"/>
      <c r="S299" s="140"/>
      <c r="T299" s="136" t="n">
        <v>119571.62</v>
      </c>
      <c r="U299" s="134"/>
      <c r="V299" s="132" t="n">
        <v>2023</v>
      </c>
    </row>
    <row r="300" customFormat="false" ht="12.75" hidden="false" customHeight="true" outlineLevel="0" collapsed="false">
      <c r="A300" s="132" t="n">
        <f aca="false">A299+1</f>
        <v>11</v>
      </c>
      <c r="B300" s="133" t="s">
        <v>542</v>
      </c>
      <c r="C300" s="134" t="n">
        <f aca="false">D300+E300+F300+G300+H300+I300+K300+M300+O299+Q300+R300+S300+T300+U300</f>
        <v>117156.03</v>
      </c>
      <c r="D300" s="134"/>
      <c r="E300" s="134"/>
      <c r="F300" s="134"/>
      <c r="G300" s="134"/>
      <c r="H300" s="140"/>
      <c r="I300" s="134"/>
      <c r="J300" s="140"/>
      <c r="K300" s="140"/>
      <c r="L300" s="156"/>
      <c r="M300" s="134"/>
      <c r="N300" s="140"/>
      <c r="P300" s="134"/>
      <c r="Q300" s="134"/>
      <c r="R300" s="134"/>
      <c r="S300" s="140"/>
      <c r="T300" s="136" t="n">
        <v>117156.03</v>
      </c>
      <c r="U300" s="134"/>
      <c r="V300" s="132" t="n">
        <v>2023</v>
      </c>
    </row>
    <row r="301" customFormat="false" ht="12.75" hidden="false" customHeight="true" outlineLevel="0" collapsed="false">
      <c r="A301" s="132" t="n">
        <f aca="false">A300+1</f>
        <v>12</v>
      </c>
      <c r="B301" s="133" t="s">
        <v>544</v>
      </c>
      <c r="C301" s="134" t="n">
        <f aca="false">D301+E301+F301+G301+H301+I301+K301+M301+O301+Q301+R301+S301+T301+U301</f>
        <v>121584.61</v>
      </c>
      <c r="D301" s="134"/>
      <c r="E301" s="134"/>
      <c r="F301" s="134"/>
      <c r="G301" s="134"/>
      <c r="H301" s="140"/>
      <c r="I301" s="134"/>
      <c r="J301" s="140"/>
      <c r="K301" s="140"/>
      <c r="L301" s="156"/>
      <c r="M301" s="134"/>
      <c r="N301" s="140"/>
      <c r="O301" s="134"/>
      <c r="P301" s="134"/>
      <c r="Q301" s="134"/>
      <c r="R301" s="134"/>
      <c r="S301" s="140"/>
      <c r="T301" s="136" t="n">
        <v>121584.61</v>
      </c>
      <c r="U301" s="134"/>
      <c r="V301" s="132" t="n">
        <v>2023</v>
      </c>
    </row>
    <row r="302" customFormat="false" ht="12.75" hidden="false" customHeight="true" outlineLevel="0" collapsed="false">
      <c r="A302" s="132" t="n">
        <f aca="false">A301+1</f>
        <v>13</v>
      </c>
      <c r="B302" s="133" t="s">
        <v>546</v>
      </c>
      <c r="C302" s="134" t="n">
        <f aca="false">D302+E302+F302+G302+H302+I302+K302+M302+O302+Q302+R302+S302+T302+U302</f>
        <v>599015.29</v>
      </c>
      <c r="D302" s="134"/>
      <c r="E302" s="134"/>
      <c r="F302" s="134"/>
      <c r="G302" s="134"/>
      <c r="H302" s="134"/>
      <c r="I302" s="134"/>
      <c r="J302" s="140"/>
      <c r="K302" s="140"/>
      <c r="L302" s="156"/>
      <c r="M302" s="134"/>
      <c r="N302" s="140"/>
      <c r="O302" s="134"/>
      <c r="P302" s="134"/>
      <c r="Q302" s="134"/>
      <c r="R302" s="134"/>
      <c r="S302" s="134"/>
      <c r="T302" s="136" t="n">
        <v>599015.29</v>
      </c>
      <c r="U302" s="134"/>
      <c r="V302" s="132" t="n">
        <v>2023</v>
      </c>
    </row>
    <row r="303" customFormat="false" ht="12.75" hidden="false" customHeight="true" outlineLevel="0" collapsed="false">
      <c r="A303" s="132" t="n">
        <f aca="false">A302+1</f>
        <v>14</v>
      </c>
      <c r="B303" s="133" t="s">
        <v>547</v>
      </c>
      <c r="C303" s="134" t="n">
        <f aca="false">D303+E303+F303+G303+H303+I303+K303+M303+O303+Q303+R303+S303+T303+U303</f>
        <v>62871.87</v>
      </c>
      <c r="D303" s="134"/>
      <c r="E303" s="134"/>
      <c r="F303" s="134"/>
      <c r="G303" s="134"/>
      <c r="H303" s="140"/>
      <c r="I303" s="134"/>
      <c r="J303" s="140"/>
      <c r="K303" s="140"/>
      <c r="L303" s="156"/>
      <c r="M303" s="134"/>
      <c r="N303" s="140"/>
      <c r="O303" s="134"/>
      <c r="P303" s="134"/>
      <c r="Q303" s="134"/>
      <c r="R303" s="134"/>
      <c r="S303" s="134"/>
      <c r="T303" s="136" t="n">
        <v>62871.87</v>
      </c>
      <c r="U303" s="134"/>
      <c r="V303" s="132" t="n">
        <v>2023</v>
      </c>
    </row>
    <row r="304" customFormat="false" ht="12.75" hidden="false" customHeight="true" outlineLevel="0" collapsed="false">
      <c r="A304" s="132" t="n">
        <v>15</v>
      </c>
      <c r="B304" s="133" t="s">
        <v>549</v>
      </c>
      <c r="C304" s="134" t="n">
        <f aca="false">D304+E304+F304+G304+H304+I304+K304+M304+O304+Q304+R304+S304+T304+U304</f>
        <v>479160.17</v>
      </c>
      <c r="D304" s="134"/>
      <c r="E304" s="134" t="n">
        <v>479160.17</v>
      </c>
      <c r="F304" s="134"/>
      <c r="G304" s="134"/>
      <c r="H304" s="140"/>
      <c r="I304" s="134"/>
      <c r="J304" s="140"/>
      <c r="K304" s="140"/>
      <c r="L304" s="156"/>
      <c r="M304" s="134"/>
      <c r="N304" s="140"/>
      <c r="O304" s="134"/>
      <c r="P304" s="134"/>
      <c r="Q304" s="134"/>
      <c r="R304" s="134"/>
      <c r="S304" s="134"/>
      <c r="T304" s="136"/>
      <c r="U304" s="136"/>
      <c r="V304" s="132" t="n">
        <v>2023</v>
      </c>
    </row>
    <row r="305" customFormat="false" ht="12.75" hidden="false" customHeight="true" outlineLevel="0" collapsed="false">
      <c r="A305" s="161" t="s">
        <v>552</v>
      </c>
      <c r="B305" s="161"/>
      <c r="C305" s="150" t="n">
        <f aca="false">SUM(C290:C304)</f>
        <v>3801752.59</v>
      </c>
      <c r="D305" s="150" t="n">
        <f aca="false">SUM(D290:D304)</f>
        <v>0</v>
      </c>
      <c r="E305" s="150" t="n">
        <f aca="false">SUM(E290:E304)</f>
        <v>479160.17</v>
      </c>
      <c r="F305" s="150" t="n">
        <f aca="false">SUM(F290:F304)</f>
        <v>0</v>
      </c>
      <c r="G305" s="150" t="n">
        <f aca="false">SUM(G290:G304)</f>
        <v>0</v>
      </c>
      <c r="H305" s="150" t="n">
        <f aca="false">SUM(H290:H304)</f>
        <v>0</v>
      </c>
      <c r="I305" s="150" t="n">
        <f aca="false">SUM(I290:I304)</f>
        <v>0</v>
      </c>
      <c r="J305" s="150" t="n">
        <f aca="false">SUM(J290:J304)</f>
        <v>0</v>
      </c>
      <c r="K305" s="150" t="n">
        <f aca="false">SUM(K290:K304)</f>
        <v>0</v>
      </c>
      <c r="L305" s="150" t="n">
        <f aca="false">SUM(L290:L304)</f>
        <v>0</v>
      </c>
      <c r="M305" s="150" t="n">
        <f aca="false">SUM(M290:M304)</f>
        <v>0</v>
      </c>
      <c r="N305" s="150" t="n">
        <f aca="false">SUM(N290:N304)</f>
        <v>0</v>
      </c>
      <c r="O305" s="150" t="n">
        <f aca="false">SUM(O290:O304)</f>
        <v>0</v>
      </c>
      <c r="P305" s="150" t="n">
        <f aca="false">SUM(P290:P304)</f>
        <v>0</v>
      </c>
      <c r="Q305" s="150" t="n">
        <f aca="false">SUM(Q290:Q304)</f>
        <v>0</v>
      </c>
      <c r="R305" s="150" t="n">
        <f aca="false">SUM(R290:R304)</f>
        <v>0</v>
      </c>
      <c r="S305" s="150" t="n">
        <f aca="false">SUM(S290:S304)</f>
        <v>0</v>
      </c>
      <c r="T305" s="150" t="n">
        <f aca="false">SUM(T290:T304)</f>
        <v>3322592.42</v>
      </c>
      <c r="U305" s="150" t="n">
        <f aca="false">SUM(U290:U304)</f>
        <v>0</v>
      </c>
      <c r="V305" s="173"/>
    </row>
    <row r="306" customFormat="false" ht="12.75" hidden="false" customHeight="true" outlineLevel="0" collapsed="false">
      <c r="A306" s="132" t="n">
        <v>1</v>
      </c>
      <c r="B306" s="133" t="s">
        <v>525</v>
      </c>
      <c r="C306" s="134" t="n">
        <f aca="false">D306+E306+F306+G306+H306+I306+K306+M306+O306+Q306+R306+S306+T306+U306</f>
        <v>6355657.5</v>
      </c>
      <c r="D306" s="134"/>
      <c r="E306" s="134"/>
      <c r="F306" s="134"/>
      <c r="G306" s="134"/>
      <c r="H306" s="134"/>
      <c r="I306" s="134"/>
      <c r="J306" s="134"/>
      <c r="K306" s="134"/>
      <c r="L306" s="134"/>
      <c r="M306" s="134" t="n">
        <v>6266825.25</v>
      </c>
      <c r="N306" s="134"/>
      <c r="O306" s="134"/>
      <c r="P306" s="134"/>
      <c r="Q306" s="134"/>
      <c r="R306" s="134"/>
      <c r="S306" s="134"/>
      <c r="T306" s="136"/>
      <c r="U306" s="136" t="n">
        <v>88832.25</v>
      </c>
      <c r="V306" s="132" t="n">
        <v>2024</v>
      </c>
    </row>
    <row r="307" customFormat="false" ht="12.75" hidden="false" customHeight="true" outlineLevel="0" collapsed="false">
      <c r="A307" s="132" t="n">
        <v>2</v>
      </c>
      <c r="B307" s="133" t="s">
        <v>553</v>
      </c>
      <c r="C307" s="134" t="n">
        <f aca="false">D307+E307+F307+G307+H307+I307+K307+M307+O307+Q307+R307+S307+T307+U307</f>
        <v>597106.38</v>
      </c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6" t="n">
        <v>597106.38</v>
      </c>
      <c r="U307" s="136"/>
      <c r="V307" s="132" t="n">
        <v>2024</v>
      </c>
    </row>
    <row r="308" customFormat="false" ht="12.75" hidden="false" customHeight="true" outlineLevel="0" collapsed="false">
      <c r="A308" s="132" t="n">
        <v>3</v>
      </c>
      <c r="B308" s="133" t="s">
        <v>496</v>
      </c>
      <c r="C308" s="134" t="n">
        <f aca="false">D308+E308+F308+G308+H308+I308+K308+M308+O308+Q308+R308+S308+T308+U308</f>
        <v>10857661.4</v>
      </c>
      <c r="D308" s="134"/>
      <c r="E308" s="134"/>
      <c r="F308" s="134"/>
      <c r="G308" s="134"/>
      <c r="H308" s="134"/>
      <c r="I308" s="134"/>
      <c r="J308" s="134"/>
      <c r="K308" s="134"/>
      <c r="L308" s="134"/>
      <c r="M308" s="134" t="n">
        <v>10705905.19</v>
      </c>
      <c r="N308" s="134"/>
      <c r="O308" s="134"/>
      <c r="P308" s="134"/>
      <c r="Q308" s="134"/>
      <c r="R308" s="134"/>
      <c r="S308" s="134"/>
      <c r="T308" s="136"/>
      <c r="U308" s="136" t="n">
        <v>151756.21</v>
      </c>
      <c r="V308" s="132" t="n">
        <v>2024</v>
      </c>
    </row>
    <row r="309" customFormat="false" ht="12.75" hidden="false" customHeight="true" outlineLevel="0" collapsed="false">
      <c r="A309" s="132" t="n">
        <v>4</v>
      </c>
      <c r="B309" s="133" t="s">
        <v>527</v>
      </c>
      <c r="C309" s="134" t="n">
        <f aca="false">D309+E309+F309+G309+H309+I309+K309+M309+O309+Q309+R309+S309+T309+U309</f>
        <v>6387022.11</v>
      </c>
      <c r="D309" s="134"/>
      <c r="E309" s="134"/>
      <c r="F309" s="134"/>
      <c r="G309" s="134"/>
      <c r="H309" s="134"/>
      <c r="I309" s="134"/>
      <c r="J309" s="134"/>
      <c r="K309" s="134"/>
      <c r="L309" s="134"/>
      <c r="M309" s="134" t="n">
        <v>6297751.48</v>
      </c>
      <c r="N309" s="134"/>
      <c r="O309" s="134"/>
      <c r="P309" s="134"/>
      <c r="Q309" s="134"/>
      <c r="R309" s="134"/>
      <c r="S309" s="134"/>
      <c r="T309" s="136"/>
      <c r="U309" s="136" t="n">
        <v>89270.63</v>
      </c>
      <c r="V309" s="132" t="n">
        <v>2024</v>
      </c>
    </row>
    <row r="310" customFormat="false" ht="12.75" hidden="false" customHeight="true" outlineLevel="0" collapsed="false">
      <c r="A310" s="132" t="n">
        <v>5</v>
      </c>
      <c r="B310" s="133" t="s">
        <v>546</v>
      </c>
      <c r="C310" s="134" t="n">
        <f aca="false">D310+E310+F310+G310+H310+I310+K310+M310+O310+Q310+R310+S310+T310+U310</f>
        <v>7944153.69</v>
      </c>
      <c r="D310" s="134"/>
      <c r="E310" s="134"/>
      <c r="F310" s="134"/>
      <c r="G310" s="134"/>
      <c r="H310" s="134"/>
      <c r="I310" s="134"/>
      <c r="J310" s="134"/>
      <c r="K310" s="134"/>
      <c r="L310" s="134"/>
      <c r="M310" s="134" t="n">
        <f aca="false">5096451.5+2736667.72</f>
        <v>7833119.22</v>
      </c>
      <c r="N310" s="134"/>
      <c r="O310" s="134"/>
      <c r="P310" s="134"/>
      <c r="Q310" s="134"/>
      <c r="R310" s="134"/>
      <c r="S310" s="134"/>
      <c r="T310" s="136"/>
      <c r="U310" s="136" t="n">
        <v>111034.47</v>
      </c>
      <c r="V310" s="132" t="n">
        <v>2024</v>
      </c>
    </row>
    <row r="311" customFormat="false" ht="12.75" hidden="false" customHeight="true" outlineLevel="0" collapsed="false">
      <c r="A311" s="161" t="s">
        <v>557</v>
      </c>
      <c r="B311" s="161"/>
      <c r="C311" s="150" t="n">
        <f aca="false">SUM(C306:C310)</f>
        <v>32141601.08</v>
      </c>
      <c r="D311" s="150" t="n">
        <f aca="false">SUM(D306:D310)</f>
        <v>0</v>
      </c>
      <c r="E311" s="150" t="n">
        <f aca="false">SUM(E306:E310)</f>
        <v>0</v>
      </c>
      <c r="F311" s="150" t="n">
        <f aca="false">SUM(F306:F310)</f>
        <v>0</v>
      </c>
      <c r="G311" s="150" t="n">
        <f aca="false">SUM(G306:G310)</f>
        <v>0</v>
      </c>
      <c r="H311" s="150" t="n">
        <f aca="false">SUM(H306:H310)</f>
        <v>0</v>
      </c>
      <c r="I311" s="150" t="n">
        <f aca="false">SUM(I306:I310)</f>
        <v>0</v>
      </c>
      <c r="J311" s="150" t="n">
        <f aca="false">SUM(J306:J310)</f>
        <v>0</v>
      </c>
      <c r="K311" s="150" t="n">
        <f aca="false">SUM(K306:K310)</f>
        <v>0</v>
      </c>
      <c r="L311" s="150" t="n">
        <f aca="false">SUM(L306:L310)</f>
        <v>0</v>
      </c>
      <c r="M311" s="150" t="n">
        <f aca="false">SUM(M306:M310)</f>
        <v>31103601.14</v>
      </c>
      <c r="N311" s="150" t="n">
        <f aca="false">SUM(N306:N310)</f>
        <v>0</v>
      </c>
      <c r="O311" s="150" t="n">
        <f aca="false">SUM(O306:O310)</f>
        <v>0</v>
      </c>
      <c r="P311" s="150" t="n">
        <f aca="false">SUM(P306:P310)</f>
        <v>0</v>
      </c>
      <c r="Q311" s="150" t="n">
        <f aca="false">SUM(Q306:Q310)</f>
        <v>0</v>
      </c>
      <c r="R311" s="150" t="n">
        <f aca="false">SUM(R306:R310)</f>
        <v>0</v>
      </c>
      <c r="S311" s="150" t="n">
        <f aca="false">SUM(S306:S310)</f>
        <v>0</v>
      </c>
      <c r="T311" s="150" t="n">
        <f aca="false">SUM(T306:T310)</f>
        <v>597106.38</v>
      </c>
      <c r="U311" s="150" t="n">
        <f aca="false">SUM(U306:U310)</f>
        <v>440893.56</v>
      </c>
      <c r="V311" s="173"/>
    </row>
    <row r="312" customFormat="false" ht="12.75" hidden="false" customHeight="true" outlineLevel="0" collapsed="false">
      <c r="A312" s="172" t="s">
        <v>558</v>
      </c>
      <c r="B312" s="172"/>
      <c r="C312" s="146" t="n">
        <f aca="false">C289+C305+C311</f>
        <v>78937723.33</v>
      </c>
      <c r="D312" s="146" t="n">
        <f aca="false">D289+D305+D311</f>
        <v>2215623.94</v>
      </c>
      <c r="E312" s="146" t="n">
        <f aca="false">E289+E305+E311</f>
        <v>1365121.54</v>
      </c>
      <c r="F312" s="146" t="n">
        <f aca="false">F289+F305+F311</f>
        <v>0</v>
      </c>
      <c r="G312" s="146" t="n">
        <f aca="false">G289+G305+G311</f>
        <v>974745.43</v>
      </c>
      <c r="H312" s="146" t="n">
        <f aca="false">H289+H305+H311</f>
        <v>0</v>
      </c>
      <c r="I312" s="146" t="n">
        <f aca="false">I289+I305+I311</f>
        <v>461480.5</v>
      </c>
      <c r="J312" s="146" t="n">
        <f aca="false">J289+J305+J311</f>
        <v>0</v>
      </c>
      <c r="K312" s="146" t="n">
        <f aca="false">K289+K305+K311</f>
        <v>0</v>
      </c>
      <c r="L312" s="146" t="n">
        <f aca="false">L289+L305+L311</f>
        <v>0</v>
      </c>
      <c r="M312" s="146" t="n">
        <f aca="false">M289+M305+M311</f>
        <v>49033757.78</v>
      </c>
      <c r="N312" s="146" t="n">
        <f aca="false">N289+N305+N311</f>
        <v>0</v>
      </c>
      <c r="O312" s="146" t="n">
        <f aca="false">O289+O305+O311</f>
        <v>331403.49</v>
      </c>
      <c r="P312" s="146" t="n">
        <f aca="false">P289+P305+P311</f>
        <v>0</v>
      </c>
      <c r="Q312" s="146" t="n">
        <f aca="false">Q289+Q305+Q311</f>
        <v>17877580.05</v>
      </c>
      <c r="R312" s="146" t="n">
        <f aca="false">R289+R305+R311</f>
        <v>0</v>
      </c>
      <c r="S312" s="146" t="n">
        <f aca="false">S289+S305+S311</f>
        <v>0</v>
      </c>
      <c r="T312" s="147" t="n">
        <f aca="false">T289+T305+T311</f>
        <v>5368513.78</v>
      </c>
      <c r="U312" s="146" t="n">
        <f aca="false">U289+U305+U311</f>
        <v>1309496.82</v>
      </c>
      <c r="V312" s="174"/>
    </row>
    <row r="313" customFormat="false" ht="12.75" hidden="false" customHeight="true" outlineLevel="0" collapsed="false">
      <c r="A313" s="155" t="s">
        <v>559</v>
      </c>
      <c r="B313" s="155"/>
      <c r="C313" s="134"/>
      <c r="D313" s="139"/>
      <c r="E313" s="139"/>
      <c r="F313" s="139"/>
      <c r="G313" s="139"/>
      <c r="H313" s="139"/>
      <c r="I313" s="139"/>
      <c r="J313" s="139"/>
      <c r="K313" s="139"/>
      <c r="L313" s="185"/>
      <c r="M313" s="139"/>
      <c r="N313" s="139"/>
      <c r="O313" s="140"/>
      <c r="P313" s="137"/>
      <c r="Q313" s="139"/>
      <c r="R313" s="139"/>
      <c r="S313" s="139"/>
      <c r="T313" s="139"/>
      <c r="U313" s="139"/>
      <c r="V313" s="132"/>
    </row>
    <row r="314" customFormat="false" ht="12.75" hidden="false" customHeight="true" outlineLevel="0" collapsed="false">
      <c r="A314" s="161" t="s">
        <v>560</v>
      </c>
      <c r="B314" s="161"/>
      <c r="C314" s="150" t="n">
        <v>0</v>
      </c>
      <c r="D314" s="150" t="n">
        <v>0</v>
      </c>
      <c r="E314" s="150" t="n">
        <v>0</v>
      </c>
      <c r="F314" s="150" t="n">
        <v>0</v>
      </c>
      <c r="G314" s="150" t="n">
        <v>0</v>
      </c>
      <c r="H314" s="150" t="n">
        <v>0</v>
      </c>
      <c r="I314" s="150" t="n">
        <v>0</v>
      </c>
      <c r="J314" s="150" t="n">
        <v>0</v>
      </c>
      <c r="K314" s="150" t="n">
        <v>0</v>
      </c>
      <c r="L314" s="150" t="n">
        <v>0</v>
      </c>
      <c r="M314" s="150" t="n">
        <v>0</v>
      </c>
      <c r="N314" s="150" t="n">
        <v>0</v>
      </c>
      <c r="O314" s="150" t="n">
        <v>0</v>
      </c>
      <c r="P314" s="150" t="n">
        <v>0</v>
      </c>
      <c r="Q314" s="150" t="n">
        <v>0</v>
      </c>
      <c r="R314" s="150" t="n">
        <v>0</v>
      </c>
      <c r="S314" s="150" t="n">
        <v>0</v>
      </c>
      <c r="T314" s="151" t="n">
        <v>0</v>
      </c>
      <c r="U314" s="150" t="n">
        <v>0</v>
      </c>
      <c r="V314" s="173"/>
    </row>
    <row r="315" customFormat="false" ht="12.75" hidden="false" customHeight="true" outlineLevel="0" collapsed="false">
      <c r="A315" s="132" t="n">
        <v>1</v>
      </c>
      <c r="B315" s="133" t="s">
        <v>561</v>
      </c>
      <c r="C315" s="134" t="n">
        <f aca="false">D315+E315+F315+G315+H315+I315+K315+M315+O315+Q315+R315+S315+T315+U315</f>
        <v>123842.036816467</v>
      </c>
      <c r="D315" s="134"/>
      <c r="E315" s="134"/>
      <c r="F315" s="134"/>
      <c r="G315" s="134"/>
      <c r="H315" s="134"/>
      <c r="I315" s="134"/>
      <c r="J315" s="134"/>
      <c r="K315" s="134"/>
      <c r="L315" s="156"/>
      <c r="M315" s="134"/>
      <c r="N315" s="134"/>
      <c r="O315" s="134"/>
      <c r="P315" s="134"/>
      <c r="Q315" s="134"/>
      <c r="R315" s="134"/>
      <c r="S315" s="134"/>
      <c r="T315" s="136" t="n">
        <v>123842.036816467</v>
      </c>
      <c r="U315" s="134"/>
      <c r="V315" s="132" t="n">
        <v>2023</v>
      </c>
    </row>
    <row r="316" customFormat="false" ht="12.75" hidden="false" customHeight="true" outlineLevel="0" collapsed="false">
      <c r="A316" s="161" t="s">
        <v>563</v>
      </c>
      <c r="B316" s="161"/>
      <c r="C316" s="150" t="n">
        <f aca="false">SUM(C315)</f>
        <v>123842.036816467</v>
      </c>
      <c r="D316" s="150" t="n">
        <f aca="false">SUM(D315)</f>
        <v>0</v>
      </c>
      <c r="E316" s="150" t="n">
        <f aca="false">SUM(E315)</f>
        <v>0</v>
      </c>
      <c r="F316" s="150" t="n">
        <f aca="false">SUM(F315)</f>
        <v>0</v>
      </c>
      <c r="G316" s="150" t="n">
        <f aca="false">SUM(G315)</f>
        <v>0</v>
      </c>
      <c r="H316" s="150" t="n">
        <f aca="false">SUM(H315)</f>
        <v>0</v>
      </c>
      <c r="I316" s="150" t="n">
        <f aca="false">SUM(I315)</f>
        <v>0</v>
      </c>
      <c r="J316" s="150" t="n">
        <f aca="false">SUM(J315)</f>
        <v>0</v>
      </c>
      <c r="K316" s="150" t="n">
        <f aca="false">SUM(K315)</f>
        <v>0</v>
      </c>
      <c r="L316" s="150" t="n">
        <f aca="false">SUM(L315)</f>
        <v>0</v>
      </c>
      <c r="M316" s="150" t="n">
        <f aca="false">SUM(M315)</f>
        <v>0</v>
      </c>
      <c r="N316" s="150" t="n">
        <f aca="false">SUM(N315)</f>
        <v>0</v>
      </c>
      <c r="O316" s="150" t="n">
        <f aca="false">SUM(O315)</f>
        <v>0</v>
      </c>
      <c r="P316" s="150" t="n">
        <f aca="false">SUM(P315)</f>
        <v>0</v>
      </c>
      <c r="Q316" s="150" t="n">
        <f aca="false">SUM(Q315)</f>
        <v>0</v>
      </c>
      <c r="R316" s="150" t="n">
        <f aca="false">SUM(R315)</f>
        <v>0</v>
      </c>
      <c r="S316" s="150" t="n">
        <f aca="false">SUM(S315)</f>
        <v>0</v>
      </c>
      <c r="T316" s="151" t="n">
        <f aca="false">SUM(T315)</f>
        <v>123842.036816467</v>
      </c>
      <c r="U316" s="150" t="n">
        <f aca="false">SUM(U315)</f>
        <v>0</v>
      </c>
      <c r="V316" s="173"/>
    </row>
    <row r="317" customFormat="false" ht="12.75" hidden="false" customHeight="true" outlineLevel="0" collapsed="false">
      <c r="A317" s="132" t="n">
        <v>1</v>
      </c>
      <c r="B317" s="133" t="s">
        <v>564</v>
      </c>
      <c r="C317" s="134" t="n">
        <f aca="false">D317+E317+F317+G317+H317+I317+K317+M317+O317+Q317+R317+S317+T317+U317</f>
        <v>77050.03</v>
      </c>
      <c r="D317" s="134"/>
      <c r="E317" s="134"/>
      <c r="F317" s="134"/>
      <c r="G317" s="134"/>
      <c r="H317" s="134"/>
      <c r="I317" s="134"/>
      <c r="J317" s="134"/>
      <c r="K317" s="134"/>
      <c r="L317" s="156"/>
      <c r="M317" s="134"/>
      <c r="N317" s="134"/>
      <c r="O317" s="134"/>
      <c r="P317" s="134"/>
      <c r="Q317" s="134"/>
      <c r="R317" s="134"/>
      <c r="S317" s="134"/>
      <c r="T317" s="136" t="n">
        <v>77050.03</v>
      </c>
      <c r="U317" s="134"/>
      <c r="V317" s="132" t="n">
        <v>2024</v>
      </c>
    </row>
    <row r="318" customFormat="false" ht="12.75" hidden="false" customHeight="true" outlineLevel="0" collapsed="false">
      <c r="A318" s="132" t="n">
        <v>2</v>
      </c>
      <c r="B318" s="133" t="s">
        <v>566</v>
      </c>
      <c r="C318" s="134" t="n">
        <f aca="false">D318+E318+F318+G318+H318+I318+K318+M318+O318+Q318+R318+S318+T318+U318</f>
        <v>32677.93</v>
      </c>
      <c r="D318" s="134"/>
      <c r="E318" s="134"/>
      <c r="F318" s="134"/>
      <c r="G318" s="134"/>
      <c r="H318" s="134"/>
      <c r="I318" s="134"/>
      <c r="J318" s="134"/>
      <c r="K318" s="134"/>
      <c r="L318" s="156"/>
      <c r="M318" s="134"/>
      <c r="N318" s="134"/>
      <c r="O318" s="134"/>
      <c r="P318" s="134"/>
      <c r="Q318" s="134"/>
      <c r="R318" s="134"/>
      <c r="S318" s="134"/>
      <c r="T318" s="136" t="n">
        <v>32677.93</v>
      </c>
      <c r="U318" s="134"/>
      <c r="V318" s="132" t="n">
        <v>2024</v>
      </c>
    </row>
    <row r="319" customFormat="false" ht="12.75" hidden="false" customHeight="true" outlineLevel="0" collapsed="false">
      <c r="A319" s="132" t="n">
        <v>3</v>
      </c>
      <c r="B319" s="133" t="s">
        <v>570</v>
      </c>
      <c r="C319" s="134" t="n">
        <f aca="false">D319+E319+F319+G319+H319+I319+K319+M319+O319+Q319+R319+S319+T319+U319</f>
        <v>32677.93</v>
      </c>
      <c r="D319" s="134"/>
      <c r="E319" s="134"/>
      <c r="F319" s="134"/>
      <c r="G319" s="134"/>
      <c r="H319" s="134"/>
      <c r="I319" s="134"/>
      <c r="J319" s="134"/>
      <c r="K319" s="134"/>
      <c r="L319" s="156"/>
      <c r="M319" s="134"/>
      <c r="N319" s="134"/>
      <c r="O319" s="134"/>
      <c r="P319" s="134"/>
      <c r="Q319" s="134"/>
      <c r="R319" s="134"/>
      <c r="S319" s="134"/>
      <c r="T319" s="136" t="n">
        <v>32677.93</v>
      </c>
      <c r="U319" s="134"/>
      <c r="V319" s="132" t="n">
        <v>2024</v>
      </c>
    </row>
    <row r="320" customFormat="false" ht="12.75" hidden="false" customHeight="true" outlineLevel="0" collapsed="false">
      <c r="A320" s="161" t="s">
        <v>572</v>
      </c>
      <c r="B320" s="161"/>
      <c r="C320" s="150" t="n">
        <f aca="false">SUM(C317:C319)</f>
        <v>142405.89</v>
      </c>
      <c r="D320" s="150" t="n">
        <f aca="false">SUM(D317:D319)</f>
        <v>0</v>
      </c>
      <c r="E320" s="150" t="n">
        <f aca="false">SUM(E317:E319)</f>
        <v>0</v>
      </c>
      <c r="F320" s="150" t="n">
        <f aca="false">SUM(F317:F319)</f>
        <v>0</v>
      </c>
      <c r="G320" s="150" t="n">
        <f aca="false">SUM(G317:G319)</f>
        <v>0</v>
      </c>
      <c r="H320" s="150" t="n">
        <f aca="false">SUM(H317:H319)</f>
        <v>0</v>
      </c>
      <c r="I320" s="150" t="n">
        <f aca="false">SUM(I317:I319)</f>
        <v>0</v>
      </c>
      <c r="J320" s="150" t="n">
        <f aca="false">SUM(J317:J319)</f>
        <v>0</v>
      </c>
      <c r="K320" s="150" t="n">
        <f aca="false">SUM(K317:K319)</f>
        <v>0</v>
      </c>
      <c r="L320" s="150" t="n">
        <f aca="false">SUM(L317:L319)</f>
        <v>0</v>
      </c>
      <c r="M320" s="150" t="n">
        <f aca="false">SUM(M317:M319)</f>
        <v>0</v>
      </c>
      <c r="N320" s="150" t="n">
        <f aca="false">SUM(N317:N319)</f>
        <v>0</v>
      </c>
      <c r="O320" s="150" t="n">
        <f aca="false">SUM(O317:O319)</f>
        <v>0</v>
      </c>
      <c r="P320" s="150" t="n">
        <f aca="false">SUM(P317:P319)</f>
        <v>0</v>
      </c>
      <c r="Q320" s="150" t="n">
        <f aca="false">SUM(Q317:Q319)</f>
        <v>0</v>
      </c>
      <c r="R320" s="150" t="n">
        <f aca="false">SUM(R317:R319)</f>
        <v>0</v>
      </c>
      <c r="S320" s="150" t="n">
        <f aca="false">SUM(S317:S319)</f>
        <v>0</v>
      </c>
      <c r="T320" s="150" t="n">
        <f aca="false">SUM(T317:T319)</f>
        <v>142405.89</v>
      </c>
      <c r="U320" s="150" t="n">
        <f aca="false">SUM(U317:U319)</f>
        <v>0</v>
      </c>
      <c r="V320" s="173"/>
    </row>
    <row r="321" customFormat="false" ht="12.75" hidden="false" customHeight="true" outlineLevel="0" collapsed="false">
      <c r="A321" s="172" t="s">
        <v>573</v>
      </c>
      <c r="B321" s="172"/>
      <c r="C321" s="146" t="n">
        <f aca="false">C314+C316+C320</f>
        <v>266247.926816467</v>
      </c>
      <c r="D321" s="146" t="n">
        <f aca="false">D314+D316+D320</f>
        <v>0</v>
      </c>
      <c r="E321" s="146" t="n">
        <f aca="false">E314+E316+E320</f>
        <v>0</v>
      </c>
      <c r="F321" s="146" t="n">
        <f aca="false">F314+F316+F320</f>
        <v>0</v>
      </c>
      <c r="G321" s="146" t="n">
        <f aca="false">G314+G316+G320</f>
        <v>0</v>
      </c>
      <c r="H321" s="146" t="n">
        <f aca="false">H314+H316+H320</f>
        <v>0</v>
      </c>
      <c r="I321" s="146" t="n">
        <f aca="false">I314+I316+I320</f>
        <v>0</v>
      </c>
      <c r="J321" s="146" t="n">
        <f aca="false">J314+J316+J320</f>
        <v>0</v>
      </c>
      <c r="K321" s="146" t="n">
        <f aca="false">K314+K316+K320</f>
        <v>0</v>
      </c>
      <c r="L321" s="146" t="n">
        <f aca="false">L314+L316+L320</f>
        <v>0</v>
      </c>
      <c r="M321" s="146" t="n">
        <f aca="false">M314+M316+M320</f>
        <v>0</v>
      </c>
      <c r="N321" s="146" t="n">
        <f aca="false">N314+N316+N320</f>
        <v>0</v>
      </c>
      <c r="O321" s="146" t="n">
        <f aca="false">O314+O316+O320</f>
        <v>0</v>
      </c>
      <c r="P321" s="146" t="n">
        <f aca="false">P314+P316+P320</f>
        <v>0</v>
      </c>
      <c r="Q321" s="146" t="n">
        <f aca="false">Q314+Q316+Q320</f>
        <v>0</v>
      </c>
      <c r="R321" s="146" t="n">
        <f aca="false">R314+R316+R320</f>
        <v>0</v>
      </c>
      <c r="S321" s="146" t="n">
        <f aca="false">S314+S316+S320</f>
        <v>0</v>
      </c>
      <c r="T321" s="147" t="n">
        <f aca="false">T314+T316+T320</f>
        <v>266247.926816467</v>
      </c>
      <c r="U321" s="146" t="n">
        <f aca="false">U314+U316+U320</f>
        <v>0</v>
      </c>
      <c r="V321" s="174"/>
    </row>
    <row r="322" customFormat="false" ht="12.75" hidden="false" customHeight="true" outlineLevel="0" collapsed="false">
      <c r="A322" s="155" t="s">
        <v>968</v>
      </c>
      <c r="B322" s="155"/>
      <c r="C322" s="134"/>
      <c r="D322" s="139"/>
      <c r="E322" s="139"/>
      <c r="F322" s="139"/>
      <c r="G322" s="139"/>
      <c r="H322" s="139"/>
      <c r="I322" s="139"/>
      <c r="J322" s="139"/>
      <c r="K322" s="139"/>
      <c r="L322" s="185"/>
      <c r="M322" s="139"/>
      <c r="N322" s="139"/>
      <c r="O322" s="140"/>
      <c r="P322" s="137"/>
      <c r="Q322" s="139"/>
      <c r="R322" s="139"/>
      <c r="S322" s="139"/>
      <c r="T322" s="139"/>
      <c r="U322" s="139"/>
      <c r="V322" s="132"/>
    </row>
    <row r="323" customFormat="false" ht="12.75" hidden="false" customHeight="true" outlineLevel="0" collapsed="false">
      <c r="A323" s="132" t="n">
        <v>1</v>
      </c>
      <c r="B323" s="133" t="s">
        <v>575</v>
      </c>
      <c r="C323" s="134" t="n">
        <f aca="false">D323+E323+F323+G323+H323+I323+K323+M323+O323+Q323+R323+S323+T323+U323</f>
        <v>308993.21</v>
      </c>
      <c r="D323" s="134"/>
      <c r="E323" s="134"/>
      <c r="F323" s="134"/>
      <c r="G323" s="134"/>
      <c r="H323" s="134"/>
      <c r="I323" s="134"/>
      <c r="J323" s="134"/>
      <c r="K323" s="134"/>
      <c r="L323" s="156"/>
      <c r="M323" s="134"/>
      <c r="N323" s="186"/>
      <c r="O323" s="134"/>
      <c r="P323" s="134"/>
      <c r="Q323" s="134"/>
      <c r="R323" s="134"/>
      <c r="S323" s="134"/>
      <c r="T323" s="136" t="n">
        <v>308993.21</v>
      </c>
      <c r="U323" s="134"/>
      <c r="V323" s="132" t="n">
        <v>2022</v>
      </c>
    </row>
    <row r="324" customFormat="false" ht="12.75" hidden="false" customHeight="true" outlineLevel="0" collapsed="false">
      <c r="A324" s="132" t="n">
        <v>2</v>
      </c>
      <c r="B324" s="133" t="s">
        <v>577</v>
      </c>
      <c r="C324" s="134" t="n">
        <f aca="false">D324+E324+F324+G324+H324+I324+K324+M324+O324+Q324+R324+S324+T324+U324</f>
        <v>228742.12</v>
      </c>
      <c r="D324" s="134"/>
      <c r="E324" s="134"/>
      <c r="F324" s="134"/>
      <c r="G324" s="134"/>
      <c r="H324" s="134"/>
      <c r="I324" s="134"/>
      <c r="J324" s="134"/>
      <c r="K324" s="134"/>
      <c r="L324" s="156"/>
      <c r="M324" s="134"/>
      <c r="N324" s="186"/>
      <c r="O324" s="134"/>
      <c r="P324" s="134"/>
      <c r="Q324" s="134"/>
      <c r="R324" s="134"/>
      <c r="S324" s="134"/>
      <c r="T324" s="136" t="n">
        <v>228742.12</v>
      </c>
      <c r="U324" s="134"/>
      <c r="V324" s="132" t="n">
        <v>2022</v>
      </c>
    </row>
    <row r="325" customFormat="false" ht="12.75" hidden="false" customHeight="true" outlineLevel="0" collapsed="false">
      <c r="A325" s="132" t="n">
        <v>3</v>
      </c>
      <c r="B325" s="133" t="s">
        <v>579</v>
      </c>
      <c r="C325" s="134" t="n">
        <f aca="false">D325+E325+F325+G325+H325+I325+K325+M325+O325+Q325+R325+S325+T325+U325</f>
        <v>249175.36</v>
      </c>
      <c r="D325" s="134"/>
      <c r="E325" s="134"/>
      <c r="F325" s="134"/>
      <c r="G325" s="134"/>
      <c r="H325" s="134"/>
      <c r="I325" s="134"/>
      <c r="J325" s="134"/>
      <c r="K325" s="134"/>
      <c r="L325" s="156"/>
      <c r="M325" s="134"/>
      <c r="N325" s="186"/>
      <c r="O325" s="134"/>
      <c r="P325" s="134"/>
      <c r="Q325" s="134"/>
      <c r="R325" s="134"/>
      <c r="S325" s="134"/>
      <c r="T325" s="136" t="n">
        <v>249175.36</v>
      </c>
      <c r="U325" s="134"/>
      <c r="V325" s="132" t="n">
        <v>2022</v>
      </c>
    </row>
    <row r="326" customFormat="false" ht="12.75" hidden="false" customHeight="true" outlineLevel="0" collapsed="false">
      <c r="A326" s="132" t="n">
        <v>4</v>
      </c>
      <c r="B326" s="133" t="s">
        <v>581</v>
      </c>
      <c r="C326" s="134" t="n">
        <f aca="false">D326+E326+F326+G326+H326+I326+K326+M326+O326+Q326+R326+S326+T326+U326</f>
        <v>225172.38</v>
      </c>
      <c r="D326" s="134"/>
      <c r="E326" s="134"/>
      <c r="F326" s="134"/>
      <c r="G326" s="134"/>
      <c r="H326" s="134"/>
      <c r="I326" s="134"/>
      <c r="J326" s="134"/>
      <c r="K326" s="134"/>
      <c r="L326" s="156"/>
      <c r="M326" s="134"/>
      <c r="N326" s="186"/>
      <c r="O326" s="134"/>
      <c r="P326" s="134"/>
      <c r="Q326" s="134"/>
      <c r="R326" s="134"/>
      <c r="S326" s="134"/>
      <c r="T326" s="136" t="n">
        <v>225172.38</v>
      </c>
      <c r="U326" s="134"/>
      <c r="V326" s="132" t="n">
        <v>2022</v>
      </c>
    </row>
    <row r="327" customFormat="false" ht="13.5" hidden="false" customHeight="true" outlineLevel="0" collapsed="false">
      <c r="A327" s="132" t="n">
        <v>5</v>
      </c>
      <c r="B327" s="133" t="s">
        <v>583</v>
      </c>
      <c r="C327" s="134" t="n">
        <f aca="false">D327+E327+F327+G327+H327+I327+K327+M327+O327+Q327+R327+S327+T327+U327</f>
        <v>9682292.39</v>
      </c>
      <c r="D327" s="134"/>
      <c r="E327" s="134"/>
      <c r="F327" s="134"/>
      <c r="G327" s="134"/>
      <c r="H327" s="134"/>
      <c r="I327" s="134"/>
      <c r="J327" s="134"/>
      <c r="K327" s="134"/>
      <c r="L327" s="156"/>
      <c r="M327" s="134" t="n">
        <v>9583292.39</v>
      </c>
      <c r="N327" s="186"/>
      <c r="O327" s="134"/>
      <c r="P327" s="134"/>
      <c r="Q327" s="134"/>
      <c r="R327" s="134"/>
      <c r="S327" s="134"/>
      <c r="T327" s="134"/>
      <c r="U327" s="136" t="n">
        <v>99000</v>
      </c>
      <c r="V327" s="132" t="n">
        <v>2022</v>
      </c>
    </row>
    <row r="328" customFormat="false" ht="12.75" hidden="false" customHeight="true" outlineLevel="0" collapsed="false">
      <c r="A328" s="161" t="s">
        <v>586</v>
      </c>
      <c r="B328" s="161"/>
      <c r="C328" s="150" t="n">
        <f aca="false">SUM(C323:C327)</f>
        <v>10694375.46</v>
      </c>
      <c r="D328" s="150" t="n">
        <f aca="false">SUM(D323:D327)</f>
        <v>0</v>
      </c>
      <c r="E328" s="150" t="n">
        <f aca="false">SUM(E323:E327)</f>
        <v>0</v>
      </c>
      <c r="F328" s="150" t="n">
        <f aca="false">SUM(F323:F327)</f>
        <v>0</v>
      </c>
      <c r="G328" s="150" t="n">
        <f aca="false">SUM(G323:G327)</f>
        <v>0</v>
      </c>
      <c r="H328" s="150" t="n">
        <f aca="false">SUM(H323:H327)</f>
        <v>0</v>
      </c>
      <c r="I328" s="150" t="n">
        <f aca="false">SUM(I323:I327)</f>
        <v>0</v>
      </c>
      <c r="J328" s="150" t="n">
        <f aca="false">SUM(J323:J327)</f>
        <v>0</v>
      </c>
      <c r="K328" s="150" t="n">
        <f aca="false">SUM(K323:K327)</f>
        <v>0</v>
      </c>
      <c r="L328" s="150" t="n">
        <f aca="false">SUM(L323:L327)</f>
        <v>0</v>
      </c>
      <c r="M328" s="150" t="n">
        <f aca="false">SUM(M323:M327)</f>
        <v>9583292.39</v>
      </c>
      <c r="N328" s="150" t="n">
        <f aca="false">SUM(N323:N327)</f>
        <v>0</v>
      </c>
      <c r="O328" s="150" t="n">
        <f aca="false">SUM(O323:O327)</f>
        <v>0</v>
      </c>
      <c r="P328" s="150" t="n">
        <f aca="false">SUM(P323:P327)</f>
        <v>0</v>
      </c>
      <c r="Q328" s="150" t="n">
        <f aca="false">SUM(Q323:Q327)</f>
        <v>0</v>
      </c>
      <c r="R328" s="150" t="n">
        <f aca="false">SUM(R323:R327)</f>
        <v>0</v>
      </c>
      <c r="S328" s="150" t="n">
        <f aca="false">SUM(S323:S327)</f>
        <v>0</v>
      </c>
      <c r="T328" s="151" t="n">
        <f aca="false">SUM(T323:T327)</f>
        <v>1012083.07</v>
      </c>
      <c r="U328" s="150" t="n">
        <f aca="false">SUM(U323:U327)</f>
        <v>99000</v>
      </c>
      <c r="V328" s="173"/>
    </row>
    <row r="329" customFormat="false" ht="12.75" hidden="false" customHeight="true" outlineLevel="0" collapsed="false">
      <c r="A329" s="132" t="n">
        <v>1</v>
      </c>
      <c r="B329" s="133" t="s">
        <v>587</v>
      </c>
      <c r="C329" s="134" t="n">
        <f aca="false">D329+E329+F329+G329+H329+I329+K329+M329+O329+Q329+R329+S329+T329+U329</f>
        <v>7507244.65</v>
      </c>
      <c r="D329" s="134" t="n">
        <v>324517.27</v>
      </c>
      <c r="E329" s="134" t="n">
        <v>943365.48</v>
      </c>
      <c r="F329" s="134"/>
      <c r="G329" s="134" t="n">
        <v>171512.14</v>
      </c>
      <c r="H329" s="134"/>
      <c r="I329" s="134" t="n">
        <v>235810.03</v>
      </c>
      <c r="J329" s="134"/>
      <c r="K329" s="134"/>
      <c r="L329" s="156"/>
      <c r="M329" s="134" t="n">
        <v>2998673.3</v>
      </c>
      <c r="N329" s="186"/>
      <c r="O329" s="134"/>
      <c r="P329" s="134"/>
      <c r="Q329" s="134" t="n">
        <v>2676077.38</v>
      </c>
      <c r="R329" s="134"/>
      <c r="S329" s="134"/>
      <c r="T329" s="134"/>
      <c r="U329" s="136" t="n">
        <v>157289.05</v>
      </c>
      <c r="V329" s="132" t="n">
        <v>2023</v>
      </c>
    </row>
    <row r="330" customFormat="false" ht="12.75" hidden="false" customHeight="true" outlineLevel="0" collapsed="false">
      <c r="A330" s="132" t="n">
        <v>2</v>
      </c>
      <c r="B330" s="133" t="s">
        <v>589</v>
      </c>
      <c r="C330" s="134" t="n">
        <f aca="false">D330+E330+F330+G330+H330+I330+K330+M330+O330+Q330+R330+S330+T330+U330</f>
        <v>5612779.97</v>
      </c>
      <c r="D330" s="134" t="n">
        <v>327447.56</v>
      </c>
      <c r="E330" s="134"/>
      <c r="F330" s="134"/>
      <c r="G330" s="134"/>
      <c r="H330" s="134"/>
      <c r="I330" s="134"/>
      <c r="J330" s="134"/>
      <c r="K330" s="134"/>
      <c r="L330" s="156"/>
      <c r="M330" s="134" t="n">
        <v>3144552.23</v>
      </c>
      <c r="N330" s="186"/>
      <c r="O330" s="134"/>
      <c r="P330" s="134"/>
      <c r="Q330" s="134" t="n">
        <v>2023183.26</v>
      </c>
      <c r="R330" s="134"/>
      <c r="S330" s="134"/>
      <c r="T330" s="134"/>
      <c r="U330" s="136" t="n">
        <v>117596.92</v>
      </c>
      <c r="V330" s="132" t="n">
        <v>2023</v>
      </c>
    </row>
    <row r="331" customFormat="false" ht="12.75" hidden="false" customHeight="true" outlineLevel="0" collapsed="false">
      <c r="A331" s="132" t="n">
        <v>3</v>
      </c>
      <c r="B331" s="133" t="s">
        <v>591</v>
      </c>
      <c r="C331" s="134" t="n">
        <f aca="false">D331+E331+F331+G331+H331+I331+K331+M331+O331+Q331+R331+S331+T331+U331</f>
        <v>5025096.28</v>
      </c>
      <c r="D331" s="134" t="n">
        <v>382645.17</v>
      </c>
      <c r="E331" s="134"/>
      <c r="F331" s="134"/>
      <c r="G331" s="134"/>
      <c r="H331" s="134"/>
      <c r="I331" s="134"/>
      <c r="J331" s="134"/>
      <c r="K331" s="134"/>
      <c r="L331" s="156"/>
      <c r="M331" s="134" t="n">
        <v>3292913.7</v>
      </c>
      <c r="N331" s="186"/>
      <c r="O331" s="134"/>
      <c r="P331" s="134"/>
      <c r="Q331" s="134" t="n">
        <v>1244768.88</v>
      </c>
      <c r="R331" s="134"/>
      <c r="S331" s="134"/>
      <c r="T331" s="134"/>
      <c r="U331" s="136" t="n">
        <v>104768.53</v>
      </c>
      <c r="V331" s="132" t="n">
        <v>2023</v>
      </c>
    </row>
    <row r="332" customFormat="false" ht="12.75" hidden="false" customHeight="true" outlineLevel="0" collapsed="false">
      <c r="A332" s="161" t="s">
        <v>593</v>
      </c>
      <c r="B332" s="161"/>
      <c r="C332" s="150" t="n">
        <f aca="false">SUM(C329:C331)</f>
        <v>18145120.9</v>
      </c>
      <c r="D332" s="150" t="n">
        <f aca="false">SUM(D329:D331)</f>
        <v>1034610</v>
      </c>
      <c r="E332" s="150" t="n">
        <f aca="false">SUM(E329:E331)</f>
        <v>943365.48</v>
      </c>
      <c r="F332" s="150" t="n">
        <f aca="false">SUM(F329:F331)</f>
        <v>0</v>
      </c>
      <c r="G332" s="150" t="n">
        <f aca="false">SUM(G329:G331)</f>
        <v>171512.14</v>
      </c>
      <c r="H332" s="150" t="n">
        <f aca="false">SUM(H329:H331)</f>
        <v>0</v>
      </c>
      <c r="I332" s="150" t="n">
        <f aca="false">SUM(I329:I331)</f>
        <v>235810.03</v>
      </c>
      <c r="J332" s="150" t="n">
        <f aca="false">SUM(J329:J331)</f>
        <v>0</v>
      </c>
      <c r="K332" s="150" t="n">
        <f aca="false">SUM(K329:K331)</f>
        <v>0</v>
      </c>
      <c r="L332" s="150" t="n">
        <f aca="false">SUM(L329:L331)</f>
        <v>0</v>
      </c>
      <c r="M332" s="150" t="n">
        <f aca="false">SUM(M329:M331)</f>
        <v>9436139.23</v>
      </c>
      <c r="N332" s="150" t="n">
        <f aca="false">SUM(N329:N331)</f>
        <v>0</v>
      </c>
      <c r="O332" s="150" t="n">
        <f aca="false">SUM(O329:O331)</f>
        <v>0</v>
      </c>
      <c r="P332" s="150" t="n">
        <f aca="false">SUM(P329:P331)</f>
        <v>0</v>
      </c>
      <c r="Q332" s="150" t="n">
        <f aca="false">SUM(Q329:Q331)</f>
        <v>5944029.52</v>
      </c>
      <c r="R332" s="150" t="n">
        <f aca="false">SUM(R329:R331)</f>
        <v>0</v>
      </c>
      <c r="S332" s="150" t="n">
        <f aca="false">SUM(S329:S331)</f>
        <v>0</v>
      </c>
      <c r="T332" s="150" t="n">
        <f aca="false">SUM(T329:T331)</f>
        <v>0</v>
      </c>
      <c r="U332" s="150" t="n">
        <f aca="false">SUM(U329:U331)</f>
        <v>379654.5</v>
      </c>
      <c r="V332" s="173"/>
    </row>
    <row r="333" customFormat="false" ht="12.75" hidden="false" customHeight="true" outlineLevel="0" collapsed="false">
      <c r="A333" s="132" t="n">
        <v>1</v>
      </c>
      <c r="B333" s="167" t="s">
        <v>594</v>
      </c>
      <c r="C333" s="134" t="n">
        <f aca="false">D333+E333+F333+G333+H333+I333+K333+M333+O333+Q333+R333+S333+T333+U333</f>
        <v>215839.14</v>
      </c>
      <c r="D333" s="134"/>
      <c r="E333" s="134"/>
      <c r="F333" s="134"/>
      <c r="G333" s="134"/>
      <c r="H333" s="134"/>
      <c r="I333" s="134"/>
      <c r="J333" s="134"/>
      <c r="K333" s="134"/>
      <c r="L333" s="156"/>
      <c r="M333" s="134"/>
      <c r="N333" s="134"/>
      <c r="O333" s="134"/>
      <c r="P333" s="134"/>
      <c r="Q333" s="134"/>
      <c r="R333" s="134"/>
      <c r="S333" s="134"/>
      <c r="T333" s="136" t="n">
        <v>215839.14</v>
      </c>
      <c r="U333" s="134"/>
      <c r="V333" s="132" t="n">
        <v>2024</v>
      </c>
    </row>
    <row r="334" customFormat="false" ht="12.75" hidden="false" customHeight="true" outlineLevel="0" collapsed="false">
      <c r="A334" s="132" t="n">
        <v>2</v>
      </c>
      <c r="B334" s="133" t="s">
        <v>577</v>
      </c>
      <c r="C334" s="134" t="n">
        <f aca="false">D334+E334+F334+G334+H334+I334+K334+M334+O334+Q334+R334+S334+T334+U334</f>
        <v>8662397.55</v>
      </c>
      <c r="D334" s="134" t="n">
        <v>762923.01</v>
      </c>
      <c r="E334" s="134"/>
      <c r="F334" s="134"/>
      <c r="G334" s="134"/>
      <c r="H334" s="134"/>
      <c r="I334" s="134"/>
      <c r="J334" s="134"/>
      <c r="K334" s="134"/>
      <c r="L334" s="156"/>
      <c r="M334" s="134" t="n">
        <v>5101847.04</v>
      </c>
      <c r="N334" s="134"/>
      <c r="O334" s="134"/>
      <c r="P334" s="134"/>
      <c r="Q334" s="134" t="n">
        <v>2616136.11</v>
      </c>
      <c r="R334" s="134"/>
      <c r="S334" s="134"/>
      <c r="T334" s="136"/>
      <c r="U334" s="187" t="n">
        <v>181491.39</v>
      </c>
      <c r="V334" s="132" t="n">
        <v>2024</v>
      </c>
    </row>
    <row r="335" customFormat="false" ht="12.75" hidden="false" customHeight="true" outlineLevel="0" collapsed="false">
      <c r="A335" s="132" t="n">
        <v>3</v>
      </c>
      <c r="B335" s="133" t="s">
        <v>579</v>
      </c>
      <c r="C335" s="134" t="n">
        <f aca="false">D335+E335+F335+G335+H335+I335+K335+M335+O335+Q335+R335+S335+T335+U335</f>
        <v>8916817.06</v>
      </c>
      <c r="D335" s="134" t="n">
        <v>736450.7</v>
      </c>
      <c r="E335" s="134"/>
      <c r="F335" s="134"/>
      <c r="G335" s="134"/>
      <c r="H335" s="134"/>
      <c r="I335" s="134"/>
      <c r="J335" s="134"/>
      <c r="K335" s="134"/>
      <c r="L335" s="156"/>
      <c r="M335" s="134" t="n">
        <v>5387028.26</v>
      </c>
      <c r="N335" s="134"/>
      <c r="O335" s="134"/>
      <c r="P335" s="134"/>
      <c r="Q335" s="134" t="n">
        <v>2606516.2</v>
      </c>
      <c r="R335" s="134"/>
      <c r="S335" s="134"/>
      <c r="T335" s="136"/>
      <c r="U335" s="136" t="n">
        <v>186821.9</v>
      </c>
      <c r="V335" s="132" t="n">
        <v>2024</v>
      </c>
    </row>
    <row r="336" customFormat="false" ht="12.75" hidden="false" customHeight="true" outlineLevel="0" collapsed="false">
      <c r="A336" s="132" t="n">
        <v>4</v>
      </c>
      <c r="B336" s="133" t="s">
        <v>589</v>
      </c>
      <c r="C336" s="134" t="n">
        <f aca="false">D336+E336+F336+G336+H336+I336+K336+M336+O336+Q336+R336+S336+T336+U336</f>
        <v>1198210.47</v>
      </c>
      <c r="D336" s="134"/>
      <c r="E336" s="134" t="n">
        <v>670389.21</v>
      </c>
      <c r="F336" s="134"/>
      <c r="G336" s="134" t="n">
        <v>167784.86</v>
      </c>
      <c r="H336" s="134"/>
      <c r="I336" s="134" t="n">
        <v>334931.93</v>
      </c>
      <c r="J336" s="134"/>
      <c r="K336" s="134"/>
      <c r="L336" s="156"/>
      <c r="M336" s="134"/>
      <c r="N336" s="134"/>
      <c r="O336" s="134"/>
      <c r="P336" s="134"/>
      <c r="Q336" s="134"/>
      <c r="R336" s="134"/>
      <c r="S336" s="134"/>
      <c r="T336" s="136"/>
      <c r="U336" s="136" t="n">
        <v>25104.47</v>
      </c>
      <c r="V336" s="132" t="n">
        <v>2024</v>
      </c>
    </row>
    <row r="337" customFormat="false" ht="12.75" hidden="false" customHeight="true" outlineLevel="0" collapsed="false">
      <c r="A337" s="161" t="s">
        <v>596</v>
      </c>
      <c r="B337" s="161"/>
      <c r="C337" s="150" t="n">
        <f aca="false">SUM(C333:C336)</f>
        <v>18993264.22</v>
      </c>
      <c r="D337" s="150" t="n">
        <f aca="false">SUM(D333:D335)</f>
        <v>1499373.71</v>
      </c>
      <c r="E337" s="150" t="n">
        <f aca="false">SUM(E333:E335)</f>
        <v>0</v>
      </c>
      <c r="F337" s="150" t="n">
        <f aca="false">SUM(F333:F335)</f>
        <v>0</v>
      </c>
      <c r="G337" s="150" t="n">
        <f aca="false">SUM(G333:G335)</f>
        <v>0</v>
      </c>
      <c r="H337" s="150" t="n">
        <f aca="false">SUM(H333:H335)</f>
        <v>0</v>
      </c>
      <c r="I337" s="150" t="n">
        <f aca="false">SUM(I333:I335)</f>
        <v>0</v>
      </c>
      <c r="J337" s="150" t="n">
        <f aca="false">SUM(J333:J335)</f>
        <v>0</v>
      </c>
      <c r="K337" s="150" t="n">
        <f aca="false">SUM(K333:K335)</f>
        <v>0</v>
      </c>
      <c r="L337" s="150" t="n">
        <f aca="false">SUM(L333:L335)</f>
        <v>0</v>
      </c>
      <c r="M337" s="150" t="n">
        <f aca="false">SUM(M333:M335)</f>
        <v>10488875.3</v>
      </c>
      <c r="N337" s="150" t="n">
        <f aca="false">SUM(N333:N335)</f>
        <v>0</v>
      </c>
      <c r="O337" s="150" t="n">
        <f aca="false">SUM(O333:O335)</f>
        <v>0</v>
      </c>
      <c r="P337" s="150" t="n">
        <f aca="false">SUM(P333:P335)</f>
        <v>0</v>
      </c>
      <c r="Q337" s="150" t="n">
        <f aca="false">SUM(Q333:Q335)</f>
        <v>5222652.31</v>
      </c>
      <c r="R337" s="150" t="n">
        <f aca="false">SUM(R333:R335)</f>
        <v>0</v>
      </c>
      <c r="S337" s="150" t="n">
        <f aca="false">SUM(S333:S335)</f>
        <v>0</v>
      </c>
      <c r="T337" s="150" t="n">
        <f aca="false">SUM(T333:T335)</f>
        <v>215839.14</v>
      </c>
      <c r="U337" s="150" t="n">
        <f aca="false">SUM(U333:U335)</f>
        <v>368313.29</v>
      </c>
      <c r="V337" s="173"/>
    </row>
    <row r="338" customFormat="false" ht="12.75" hidden="false" customHeight="true" outlineLevel="0" collapsed="false">
      <c r="A338" s="172" t="s">
        <v>597</v>
      </c>
      <c r="B338" s="172"/>
      <c r="C338" s="146" t="n">
        <f aca="false">C328+C332+C337</f>
        <v>47832760.58</v>
      </c>
      <c r="D338" s="146" t="n">
        <f aca="false">D328+D332+D337</f>
        <v>2533983.71</v>
      </c>
      <c r="E338" s="146" t="n">
        <f aca="false">E328+E332+E337</f>
        <v>943365.48</v>
      </c>
      <c r="F338" s="146" t="n">
        <f aca="false">F328+F332+F337</f>
        <v>0</v>
      </c>
      <c r="G338" s="146" t="n">
        <f aca="false">G328+G332+G337</f>
        <v>171512.14</v>
      </c>
      <c r="H338" s="146" t="n">
        <f aca="false">H328+H332+H337</f>
        <v>0</v>
      </c>
      <c r="I338" s="146" t="n">
        <f aca="false">I328+I332+I337</f>
        <v>235810.03</v>
      </c>
      <c r="J338" s="146" t="n">
        <f aca="false">J328+J332+J337</f>
        <v>0</v>
      </c>
      <c r="K338" s="146" t="n">
        <f aca="false">K328+K332+K337</f>
        <v>0</v>
      </c>
      <c r="L338" s="146" t="n">
        <f aca="false">L328+L332+L337</f>
        <v>0</v>
      </c>
      <c r="M338" s="146" t="n">
        <f aca="false">M328+M332+M337</f>
        <v>29508306.92</v>
      </c>
      <c r="N338" s="146" t="n">
        <f aca="false">N328+N332+N337</f>
        <v>0</v>
      </c>
      <c r="O338" s="146" t="n">
        <f aca="false">O328+O332+O337</f>
        <v>0</v>
      </c>
      <c r="P338" s="146" t="n">
        <f aca="false">P328+P332+P337</f>
        <v>0</v>
      </c>
      <c r="Q338" s="146" t="n">
        <f aca="false">Q328+Q332+Q337</f>
        <v>11166681.83</v>
      </c>
      <c r="R338" s="146" t="n">
        <f aca="false">R328+R332+R337</f>
        <v>0</v>
      </c>
      <c r="S338" s="146" t="n">
        <f aca="false">S328+S332+S337</f>
        <v>0</v>
      </c>
      <c r="T338" s="147" t="n">
        <f aca="false">T328+T332+T337</f>
        <v>1227922.21</v>
      </c>
      <c r="U338" s="146" t="n">
        <f aca="false">U328+U332+U337</f>
        <v>846967.79</v>
      </c>
      <c r="V338" s="174"/>
    </row>
    <row r="339" customFormat="false" ht="12.75" hidden="false" customHeight="true" outlineLevel="0" collapsed="false">
      <c r="A339" s="155" t="s">
        <v>598</v>
      </c>
      <c r="B339" s="155"/>
      <c r="C339" s="134"/>
      <c r="D339" s="139"/>
      <c r="E339" s="139"/>
      <c r="F339" s="139"/>
      <c r="G339" s="139"/>
      <c r="H339" s="139"/>
      <c r="I339" s="137"/>
      <c r="J339" s="139"/>
      <c r="K339" s="139"/>
      <c r="L339" s="185"/>
      <c r="M339" s="139"/>
      <c r="N339" s="139"/>
      <c r="O339" s="140"/>
      <c r="P339" s="137"/>
      <c r="Q339" s="139"/>
      <c r="R339" s="139"/>
      <c r="S339" s="139"/>
      <c r="T339" s="139"/>
      <c r="U339" s="139"/>
      <c r="V339" s="132"/>
    </row>
    <row r="340" customFormat="false" ht="12.75" hidden="false" customHeight="true" outlineLevel="0" collapsed="false">
      <c r="A340" s="132" t="n">
        <v>1</v>
      </c>
      <c r="B340" s="133" t="s">
        <v>599</v>
      </c>
      <c r="C340" s="134" t="n">
        <f aca="false">D340+E340+F340+G340+H340+I340+K340+M340+O340+Q340+R340+S340+T340+U340</f>
        <v>74305.38</v>
      </c>
      <c r="D340" s="134"/>
      <c r="E340" s="134"/>
      <c r="F340" s="134"/>
      <c r="G340" s="134"/>
      <c r="H340" s="134"/>
      <c r="I340" s="134"/>
      <c r="J340" s="134"/>
      <c r="K340" s="134"/>
      <c r="L340" s="156"/>
      <c r="M340" s="134"/>
      <c r="N340" s="134"/>
      <c r="O340" s="134"/>
      <c r="P340" s="134"/>
      <c r="Q340" s="134"/>
      <c r="R340" s="134"/>
      <c r="S340" s="134"/>
      <c r="T340" s="136" t="n">
        <v>74305.38</v>
      </c>
      <c r="U340" s="134"/>
      <c r="V340" s="132" t="n">
        <v>2022</v>
      </c>
    </row>
    <row r="341" customFormat="false" ht="12.75" hidden="false" customHeight="true" outlineLevel="0" collapsed="false">
      <c r="A341" s="132" t="n">
        <v>2</v>
      </c>
      <c r="B341" s="133" t="s">
        <v>601</v>
      </c>
      <c r="C341" s="134" t="n">
        <f aca="false">D341+E341+F341+G341+H341+I341+K341+M341+O341+Q341+R341+S341+T341+U341</f>
        <v>270898.49</v>
      </c>
      <c r="D341" s="134"/>
      <c r="E341" s="134"/>
      <c r="F341" s="134"/>
      <c r="G341" s="134"/>
      <c r="H341" s="134"/>
      <c r="I341" s="134"/>
      <c r="J341" s="134"/>
      <c r="K341" s="134"/>
      <c r="L341" s="156"/>
      <c r="M341" s="134"/>
      <c r="N341" s="134"/>
      <c r="O341" s="134"/>
      <c r="P341" s="134"/>
      <c r="Q341" s="134"/>
      <c r="R341" s="134"/>
      <c r="S341" s="134"/>
      <c r="T341" s="136" t="n">
        <v>270898.49</v>
      </c>
      <c r="U341" s="134"/>
      <c r="V341" s="132" t="n">
        <v>2022</v>
      </c>
    </row>
    <row r="342" customFormat="false" ht="12.75" hidden="false" customHeight="true" outlineLevel="0" collapsed="false">
      <c r="A342" s="132" t="n">
        <v>3</v>
      </c>
      <c r="B342" s="133" t="s">
        <v>603</v>
      </c>
      <c r="C342" s="134" t="n">
        <f aca="false">D342+E342+F342+G342+H342+I342+K342+M342+O342+Q342+R342+S342+T342+U342</f>
        <v>348766.82</v>
      </c>
      <c r="D342" s="134"/>
      <c r="E342" s="134"/>
      <c r="F342" s="134"/>
      <c r="G342" s="134"/>
      <c r="H342" s="134"/>
      <c r="I342" s="134"/>
      <c r="J342" s="134"/>
      <c r="K342" s="134"/>
      <c r="L342" s="156"/>
      <c r="M342" s="134"/>
      <c r="N342" s="134"/>
      <c r="O342" s="134"/>
      <c r="P342" s="134"/>
      <c r="Q342" s="134"/>
      <c r="R342" s="134"/>
      <c r="S342" s="134"/>
      <c r="T342" s="136" t="n">
        <v>348766.82</v>
      </c>
      <c r="U342" s="134"/>
      <c r="V342" s="132" t="n">
        <v>2022</v>
      </c>
    </row>
    <row r="343" customFormat="false" ht="12.75" hidden="false" customHeight="true" outlineLevel="0" collapsed="false">
      <c r="A343" s="132" t="n">
        <v>4</v>
      </c>
      <c r="B343" s="133" t="s">
        <v>605</v>
      </c>
      <c r="C343" s="134" t="n">
        <f aca="false">D343+E343+F343+G343+H343+I343+K343+M343+O343+Q343+R343+S343+T343+U343</f>
        <v>2749364.59</v>
      </c>
      <c r="D343" s="134"/>
      <c r="E343" s="134"/>
      <c r="F343" s="134"/>
      <c r="G343" s="134"/>
      <c r="H343" s="134"/>
      <c r="I343" s="134"/>
      <c r="J343" s="134"/>
      <c r="K343" s="134"/>
      <c r="L343" s="156"/>
      <c r="M343" s="134" t="n">
        <v>2494676.6</v>
      </c>
      <c r="N343" s="134"/>
      <c r="O343" s="134"/>
      <c r="P343" s="134"/>
      <c r="Q343" s="134"/>
      <c r="R343" s="134"/>
      <c r="S343" s="134"/>
      <c r="T343" s="136" t="n">
        <v>198184.76</v>
      </c>
      <c r="U343" s="136" t="n">
        <v>56503.23</v>
      </c>
      <c r="V343" s="132" t="n">
        <v>2022</v>
      </c>
    </row>
    <row r="344" customFormat="false" ht="12.75" hidden="false" customHeight="true" outlineLevel="0" collapsed="false">
      <c r="A344" s="132" t="n">
        <v>5</v>
      </c>
      <c r="B344" s="133" t="s">
        <v>608</v>
      </c>
      <c r="C344" s="134" t="n">
        <f aca="false">D344+E344+F344+G344+H344+I344+K344+M344+O344+Q344+R344+S344+T344+U344</f>
        <v>76292.87</v>
      </c>
      <c r="D344" s="134"/>
      <c r="E344" s="134"/>
      <c r="F344" s="134"/>
      <c r="G344" s="134"/>
      <c r="H344" s="134"/>
      <c r="I344" s="134"/>
      <c r="J344" s="134"/>
      <c r="K344" s="134"/>
      <c r="L344" s="156"/>
      <c r="M344" s="134"/>
      <c r="N344" s="134"/>
      <c r="O344" s="134"/>
      <c r="P344" s="134"/>
      <c r="Q344" s="134"/>
      <c r="R344" s="134"/>
      <c r="S344" s="134"/>
      <c r="T344" s="136" t="n">
        <v>76292.87</v>
      </c>
      <c r="U344" s="134"/>
      <c r="V344" s="132" t="n">
        <v>2022</v>
      </c>
    </row>
    <row r="345" customFormat="false" ht="12.75" hidden="false" customHeight="true" outlineLevel="0" collapsed="false">
      <c r="A345" s="132" t="n">
        <v>6</v>
      </c>
      <c r="B345" s="133" t="s">
        <v>610</v>
      </c>
      <c r="C345" s="134" t="n">
        <f aca="false">D345+E345+F345+G345+H345+I345+K345+M345+O345+Q345+R345+S345+T345+U345</f>
        <v>187639.5</v>
      </c>
      <c r="D345" s="134"/>
      <c r="E345" s="134"/>
      <c r="F345" s="134"/>
      <c r="G345" s="134"/>
      <c r="H345" s="134"/>
      <c r="I345" s="134"/>
      <c r="J345" s="134"/>
      <c r="K345" s="134"/>
      <c r="L345" s="156"/>
      <c r="M345" s="134"/>
      <c r="N345" s="134"/>
      <c r="O345" s="134"/>
      <c r="P345" s="134"/>
      <c r="Q345" s="134"/>
      <c r="R345" s="134"/>
      <c r="S345" s="134"/>
      <c r="T345" s="136" t="n">
        <v>187639.5</v>
      </c>
      <c r="U345" s="134"/>
      <c r="V345" s="132" t="n">
        <v>2022</v>
      </c>
    </row>
    <row r="346" customFormat="false" ht="12.75" hidden="false" customHeight="true" outlineLevel="0" collapsed="false">
      <c r="A346" s="161" t="s">
        <v>612</v>
      </c>
      <c r="B346" s="161"/>
      <c r="C346" s="150" t="n">
        <f aca="false">SUM(C340:C345)</f>
        <v>3707267.65</v>
      </c>
      <c r="D346" s="150" t="n">
        <f aca="false">SUM(D340:D345)</f>
        <v>0</v>
      </c>
      <c r="E346" s="150" t="n">
        <f aca="false">SUM(E340:E345)</f>
        <v>0</v>
      </c>
      <c r="F346" s="150" t="n">
        <f aca="false">SUM(F340:F345)</f>
        <v>0</v>
      </c>
      <c r="G346" s="150" t="n">
        <f aca="false">SUM(G340:G345)</f>
        <v>0</v>
      </c>
      <c r="H346" s="150" t="n">
        <f aca="false">SUM(H340:H345)</f>
        <v>0</v>
      </c>
      <c r="I346" s="150" t="n">
        <f aca="false">SUM(I340:I345)</f>
        <v>0</v>
      </c>
      <c r="J346" s="150" t="n">
        <f aca="false">SUM(J340:J345)</f>
        <v>0</v>
      </c>
      <c r="K346" s="150" t="n">
        <f aca="false">SUM(K340:K345)</f>
        <v>0</v>
      </c>
      <c r="L346" s="150" t="n">
        <f aca="false">SUM(L340:L345)</f>
        <v>0</v>
      </c>
      <c r="M346" s="150" t="n">
        <f aca="false">SUM(M340:M345)</f>
        <v>2494676.6</v>
      </c>
      <c r="N346" s="150" t="n">
        <f aca="false">SUM(N340:N345)</f>
        <v>0</v>
      </c>
      <c r="O346" s="150" t="n">
        <f aca="false">SUM(O340:O345)</f>
        <v>0</v>
      </c>
      <c r="P346" s="150" t="n">
        <f aca="false">SUM(P340:P345)</f>
        <v>0</v>
      </c>
      <c r="Q346" s="150" t="n">
        <f aca="false">SUM(Q340:Q345)</f>
        <v>0</v>
      </c>
      <c r="R346" s="150" t="n">
        <f aca="false">SUM(R340:R345)</f>
        <v>0</v>
      </c>
      <c r="S346" s="150" t="n">
        <f aca="false">SUM(S340:S345)</f>
        <v>0</v>
      </c>
      <c r="T346" s="151" t="n">
        <f aca="false">SUM(T340:T345)</f>
        <v>1156087.82</v>
      </c>
      <c r="U346" s="150" t="n">
        <f aca="false">SUM(U340:U345)</f>
        <v>56503.23</v>
      </c>
      <c r="V346" s="173"/>
    </row>
    <row r="347" customFormat="false" ht="12.75" hidden="false" customHeight="true" outlineLevel="0" collapsed="false">
      <c r="A347" s="132" t="n">
        <v>1</v>
      </c>
      <c r="B347" s="133" t="s">
        <v>613</v>
      </c>
      <c r="C347" s="134" t="n">
        <f aca="false">D347+E347+F347+G347+H347+I347+K347+M347+O347+Q347+R347+S347+T347+U347</f>
        <v>95877.71</v>
      </c>
      <c r="D347" s="134"/>
      <c r="E347" s="135"/>
      <c r="F347" s="135"/>
      <c r="G347" s="135"/>
      <c r="H347" s="135"/>
      <c r="I347" s="135"/>
      <c r="J347" s="135"/>
      <c r="K347" s="135"/>
      <c r="L347" s="135"/>
      <c r="M347" s="134"/>
      <c r="N347" s="135"/>
      <c r="O347" s="135"/>
      <c r="P347" s="135"/>
      <c r="Q347" s="134"/>
      <c r="R347" s="134"/>
      <c r="S347" s="135"/>
      <c r="T347" s="136" t="n">
        <v>95877.71</v>
      </c>
      <c r="U347" s="134"/>
      <c r="V347" s="132" t="n">
        <v>2023</v>
      </c>
    </row>
    <row r="348" customFormat="false" ht="12.75" hidden="false" customHeight="true" outlineLevel="0" collapsed="false">
      <c r="A348" s="132" t="n">
        <v>2</v>
      </c>
      <c r="B348" s="133" t="s">
        <v>615</v>
      </c>
      <c r="C348" s="134" t="n">
        <f aca="false">D348+E348+F348+G348+H348+I348+K348+M348+O348+Q348+R348+S348+T348+U348</f>
        <v>1124443.26</v>
      </c>
      <c r="D348" s="134"/>
      <c r="E348" s="134"/>
      <c r="F348" s="134"/>
      <c r="G348" s="134"/>
      <c r="H348" s="134"/>
      <c r="I348" s="134"/>
      <c r="J348" s="134"/>
      <c r="K348" s="134"/>
      <c r="L348" s="156"/>
      <c r="M348" s="134"/>
      <c r="N348" s="134"/>
      <c r="O348" s="134"/>
      <c r="P348" s="134"/>
      <c r="Q348" s="134"/>
      <c r="R348" s="134"/>
      <c r="S348" s="134"/>
      <c r="T348" s="136" t="n">
        <v>1124443.26</v>
      </c>
      <c r="U348" s="134"/>
      <c r="V348" s="132" t="n">
        <v>2023</v>
      </c>
    </row>
    <row r="349" customFormat="false" ht="12.75" hidden="false" customHeight="true" outlineLevel="0" collapsed="false">
      <c r="A349" s="132" t="n">
        <v>3</v>
      </c>
      <c r="B349" s="133" t="s">
        <v>617</v>
      </c>
      <c r="C349" s="134" t="n">
        <f aca="false">D349+E349+F349+G349+H349+I349+K349+M349+O349+Q349+R349+S349+T349+U349</f>
        <v>109125.1</v>
      </c>
      <c r="D349" s="134"/>
      <c r="E349" s="134"/>
      <c r="F349" s="134"/>
      <c r="G349" s="134"/>
      <c r="H349" s="134"/>
      <c r="I349" s="134"/>
      <c r="J349" s="134"/>
      <c r="K349" s="134"/>
      <c r="L349" s="156"/>
      <c r="M349" s="134"/>
      <c r="N349" s="134"/>
      <c r="O349" s="134"/>
      <c r="P349" s="134"/>
      <c r="Q349" s="134"/>
      <c r="R349" s="134"/>
      <c r="S349" s="134"/>
      <c r="T349" s="136" t="n">
        <v>109125.1</v>
      </c>
      <c r="U349" s="134"/>
      <c r="V349" s="132" t="n">
        <v>2023</v>
      </c>
    </row>
    <row r="350" customFormat="false" ht="12.75" hidden="false" customHeight="true" outlineLevel="0" collapsed="false">
      <c r="A350" s="132" t="n">
        <v>4</v>
      </c>
      <c r="B350" s="133" t="s">
        <v>619</v>
      </c>
      <c r="C350" s="134" t="n">
        <f aca="false">D350+E350+F350+G350+H350+I350+K350+M350+O350+Q350+R350+S350+T350+U350</f>
        <v>433026.015465846</v>
      </c>
      <c r="D350" s="134"/>
      <c r="E350" s="134"/>
      <c r="F350" s="134"/>
      <c r="G350" s="134"/>
      <c r="H350" s="134"/>
      <c r="I350" s="134"/>
      <c r="J350" s="134"/>
      <c r="K350" s="134"/>
      <c r="L350" s="156"/>
      <c r="M350" s="134"/>
      <c r="N350" s="134"/>
      <c r="O350" s="134"/>
      <c r="P350" s="134"/>
      <c r="Q350" s="134"/>
      <c r="R350" s="134"/>
      <c r="S350" s="134"/>
      <c r="T350" s="136" t="n">
        <v>433026.015465846</v>
      </c>
      <c r="U350" s="134"/>
      <c r="V350" s="132" t="n">
        <v>2023</v>
      </c>
    </row>
    <row r="351" customFormat="false" ht="12.75" hidden="false" customHeight="true" outlineLevel="0" collapsed="false">
      <c r="A351" s="132" t="n">
        <v>5</v>
      </c>
      <c r="B351" s="133" t="s">
        <v>621</v>
      </c>
      <c r="C351" s="134" t="n">
        <f aca="false">D351+E351+F351+G351+H351+I351+K351+M351+O351+Q351+R351+S351+T351+U351</f>
        <v>553460.71</v>
      </c>
      <c r="D351" s="134"/>
      <c r="E351" s="134"/>
      <c r="F351" s="134"/>
      <c r="G351" s="134"/>
      <c r="H351" s="134"/>
      <c r="I351" s="134"/>
      <c r="J351" s="134"/>
      <c r="K351" s="134"/>
      <c r="L351" s="156"/>
      <c r="M351" s="134"/>
      <c r="N351" s="134"/>
      <c r="O351" s="134"/>
      <c r="P351" s="134"/>
      <c r="Q351" s="134"/>
      <c r="R351" s="134"/>
      <c r="S351" s="134"/>
      <c r="T351" s="136" t="n">
        <v>553460.71</v>
      </c>
      <c r="U351" s="134"/>
      <c r="V351" s="132" t="n">
        <v>2023</v>
      </c>
    </row>
    <row r="352" customFormat="false" ht="12.75" hidden="false" customHeight="true" outlineLevel="0" collapsed="false">
      <c r="A352" s="132" t="n">
        <v>6</v>
      </c>
      <c r="B352" s="133" t="s">
        <v>623</v>
      </c>
      <c r="C352" s="134" t="n">
        <f aca="false">D352+E352+F352+G352+H352+I352+K352+M352+O352+Q352+R352+S352+T352+U352</f>
        <v>539518.97</v>
      </c>
      <c r="D352" s="134"/>
      <c r="E352" s="134"/>
      <c r="F352" s="134"/>
      <c r="G352" s="134"/>
      <c r="H352" s="134"/>
      <c r="I352" s="134"/>
      <c r="J352" s="134"/>
      <c r="K352" s="134"/>
      <c r="L352" s="156"/>
      <c r="M352" s="134"/>
      <c r="N352" s="134"/>
      <c r="O352" s="134"/>
      <c r="P352" s="134"/>
      <c r="Q352" s="134"/>
      <c r="R352" s="134"/>
      <c r="S352" s="134"/>
      <c r="T352" s="136" t="n">
        <v>539518.97</v>
      </c>
      <c r="U352" s="134"/>
      <c r="V352" s="132" t="n">
        <v>2023</v>
      </c>
    </row>
    <row r="353" customFormat="false" ht="12.75" hidden="false" customHeight="true" outlineLevel="0" collapsed="false">
      <c r="A353" s="132" t="n">
        <v>7</v>
      </c>
      <c r="B353" s="133" t="s">
        <v>625</v>
      </c>
      <c r="C353" s="134" t="n">
        <f aca="false">D353+E353+F353+G353+H353+I353+K353+M353+O353+Q353+R353+S353+T353+U353</f>
        <v>11138131.06</v>
      </c>
      <c r="D353" s="134" t="n">
        <v>459824</v>
      </c>
      <c r="E353" s="134"/>
      <c r="F353" s="134"/>
      <c r="G353" s="134"/>
      <c r="H353" s="134"/>
      <c r="I353" s="134"/>
      <c r="J353" s="134"/>
      <c r="K353" s="134"/>
      <c r="L353" s="134"/>
      <c r="M353" s="134" t="n">
        <v>4180778</v>
      </c>
      <c r="N353" s="134"/>
      <c r="O353" s="134"/>
      <c r="P353" s="134"/>
      <c r="Q353" s="134" t="n">
        <v>6264167</v>
      </c>
      <c r="R353" s="134"/>
      <c r="S353" s="134"/>
      <c r="T353" s="132"/>
      <c r="U353" s="136" t="n">
        <v>233362.06</v>
      </c>
      <c r="V353" s="132" t="n">
        <v>2023</v>
      </c>
    </row>
    <row r="354" customFormat="false" ht="12.75" hidden="false" customHeight="true" outlineLevel="0" collapsed="false">
      <c r="A354" s="132" t="n">
        <v>8</v>
      </c>
      <c r="B354" s="133" t="s">
        <v>627</v>
      </c>
      <c r="C354" s="134" t="n">
        <f aca="false">D354+E354+F354+G354+H354+I354+K354+M354+O354+Q354+R354+S354+T354+U354</f>
        <v>12726965.74</v>
      </c>
      <c r="D354" s="134" t="n">
        <v>417278</v>
      </c>
      <c r="E354" s="134"/>
      <c r="F354" s="134"/>
      <c r="G354" s="134"/>
      <c r="H354" s="134"/>
      <c r="I354" s="134"/>
      <c r="J354" s="134"/>
      <c r="K354" s="134"/>
      <c r="L354" s="134"/>
      <c r="M354" s="134" t="n">
        <v>5222613</v>
      </c>
      <c r="N354" s="134"/>
      <c r="O354" s="134"/>
      <c r="P354" s="134"/>
      <c r="Q354" s="134" t="n">
        <v>6820424</v>
      </c>
      <c r="R354" s="134"/>
      <c r="S354" s="134"/>
      <c r="T354" s="134"/>
      <c r="U354" s="136" t="n">
        <v>266650.74</v>
      </c>
      <c r="V354" s="132" t="n">
        <v>2023</v>
      </c>
    </row>
    <row r="355" customFormat="false" ht="12.75" hidden="false" customHeight="true" outlineLevel="0" collapsed="false">
      <c r="A355" s="132" t="n">
        <v>9</v>
      </c>
      <c r="B355" s="133" t="s">
        <v>630</v>
      </c>
      <c r="C355" s="134" t="n">
        <f aca="false">D355+E355+F355+G355+H355+I355+K355+M355+O355+Q355+R355+S355+T355+U355</f>
        <v>5520054.16</v>
      </c>
      <c r="D355" s="134" t="n">
        <v>428703</v>
      </c>
      <c r="E355" s="134"/>
      <c r="F355" s="134"/>
      <c r="G355" s="134"/>
      <c r="H355" s="134"/>
      <c r="I355" s="134"/>
      <c r="J355" s="134"/>
      <c r="K355" s="134"/>
      <c r="L355" s="156"/>
      <c r="M355" s="134" t="n">
        <v>2630401</v>
      </c>
      <c r="N355" s="134"/>
      <c r="O355" s="134" t="n">
        <v>270284</v>
      </c>
      <c r="P355" s="134"/>
      <c r="Q355" s="134" t="n">
        <v>2075012</v>
      </c>
      <c r="R355" s="134"/>
      <c r="S355" s="134"/>
      <c r="T355" s="134"/>
      <c r="U355" s="136" t="n">
        <v>115654.16</v>
      </c>
      <c r="V355" s="132" t="n">
        <v>2023</v>
      </c>
    </row>
    <row r="356" customFormat="false" ht="12.75" hidden="false" customHeight="true" outlineLevel="0" collapsed="false">
      <c r="A356" s="161" t="s">
        <v>632</v>
      </c>
      <c r="B356" s="161"/>
      <c r="C356" s="150" t="n">
        <f aca="false">SUM(C347:C355)</f>
        <v>32240602.7254658</v>
      </c>
      <c r="D356" s="150" t="n">
        <f aca="false">SUM(D347:D355)</f>
        <v>1305805</v>
      </c>
      <c r="E356" s="150" t="n">
        <f aca="false">SUM(E347:E355)</f>
        <v>0</v>
      </c>
      <c r="F356" s="150" t="n">
        <f aca="false">SUM(F347:F355)</f>
        <v>0</v>
      </c>
      <c r="G356" s="150" t="n">
        <f aca="false">SUM(G347:G355)</f>
        <v>0</v>
      </c>
      <c r="H356" s="150" t="n">
        <f aca="false">SUM(H347:H355)</f>
        <v>0</v>
      </c>
      <c r="I356" s="150" t="n">
        <f aca="false">SUM(I347:I355)</f>
        <v>0</v>
      </c>
      <c r="J356" s="150" t="n">
        <f aca="false">SUM(J347:J355)</f>
        <v>0</v>
      </c>
      <c r="K356" s="150" t="n">
        <f aca="false">SUM(K347:K355)</f>
        <v>0</v>
      </c>
      <c r="L356" s="150" t="n">
        <f aca="false">SUM(L347:L355)</f>
        <v>0</v>
      </c>
      <c r="M356" s="150" t="n">
        <f aca="false">SUM(M347:M355)</f>
        <v>12033792</v>
      </c>
      <c r="N356" s="150" t="n">
        <f aca="false">SUM(N347:N355)</f>
        <v>0</v>
      </c>
      <c r="O356" s="150" t="n">
        <f aca="false">SUM(O347:O355)</f>
        <v>270284</v>
      </c>
      <c r="P356" s="150" t="n">
        <f aca="false">SUM(P347:P355)</f>
        <v>0</v>
      </c>
      <c r="Q356" s="150" t="n">
        <f aca="false">SUM(Q347:Q355)</f>
        <v>15159603</v>
      </c>
      <c r="R356" s="150" t="n">
        <f aca="false">SUM(R347:R355)</f>
        <v>0</v>
      </c>
      <c r="S356" s="150" t="n">
        <f aca="false">SUM(S347:S355)</f>
        <v>0</v>
      </c>
      <c r="T356" s="151" t="n">
        <f aca="false">SUM(T347:T355)</f>
        <v>2855451.76546585</v>
      </c>
      <c r="U356" s="150" t="n">
        <f aca="false">SUM(U347:U355)</f>
        <v>615666.96</v>
      </c>
      <c r="V356" s="173"/>
    </row>
    <row r="357" customFormat="false" ht="12.75" hidden="false" customHeight="true" outlineLevel="0" collapsed="false">
      <c r="A357" s="132" t="n">
        <v>1</v>
      </c>
      <c r="B357" s="133" t="s">
        <v>633</v>
      </c>
      <c r="C357" s="134" t="n">
        <f aca="false">D357+E357+F357+G357+H357+I357+K357+M357+O357+Q357+R357+S357+T357+U357</f>
        <v>54229.34</v>
      </c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5"/>
      <c r="T357" s="136" t="n">
        <v>54229.34</v>
      </c>
      <c r="U357" s="134"/>
      <c r="V357" s="132" t="n">
        <v>2024</v>
      </c>
    </row>
    <row r="358" customFormat="false" ht="12.75" hidden="false" customHeight="true" outlineLevel="0" collapsed="false">
      <c r="A358" s="132" t="n">
        <f aca="false">A357+1</f>
        <v>2</v>
      </c>
      <c r="B358" s="133" t="s">
        <v>635</v>
      </c>
      <c r="C358" s="134" t="n">
        <f aca="false">D358+E358+F358+G358+H358+I358+K358+M358+O358+Q358+R358+S358+T358+U358</f>
        <v>39677.99</v>
      </c>
      <c r="D358" s="134"/>
      <c r="E358" s="134"/>
      <c r="F358" s="134"/>
      <c r="G358" s="134"/>
      <c r="H358" s="135"/>
      <c r="I358" s="134"/>
      <c r="J358" s="135"/>
      <c r="K358" s="135"/>
      <c r="L358" s="135"/>
      <c r="M358" s="134"/>
      <c r="N358" s="135"/>
      <c r="O358" s="134"/>
      <c r="P358" s="135"/>
      <c r="Q358" s="134"/>
      <c r="R358" s="134"/>
      <c r="S358" s="135"/>
      <c r="T358" s="136" t="n">
        <v>39677.99</v>
      </c>
      <c r="U358" s="134"/>
      <c r="V358" s="132" t="n">
        <v>2024</v>
      </c>
    </row>
    <row r="359" customFormat="false" ht="12.75" hidden="false" customHeight="true" outlineLevel="0" collapsed="false">
      <c r="A359" s="132" t="n">
        <f aca="false">A358+1</f>
        <v>3</v>
      </c>
      <c r="B359" s="133" t="s">
        <v>637</v>
      </c>
      <c r="C359" s="134" t="n">
        <f aca="false">D359+E359+F359+G359+H359+I359+K359+M359+O359+Q359+R359+S359+T359+U359</f>
        <v>44330.29</v>
      </c>
      <c r="D359" s="134"/>
      <c r="E359" s="134"/>
      <c r="F359" s="134"/>
      <c r="G359" s="134"/>
      <c r="H359" s="135"/>
      <c r="I359" s="134"/>
      <c r="J359" s="135"/>
      <c r="K359" s="135"/>
      <c r="L359" s="135"/>
      <c r="M359" s="134"/>
      <c r="N359" s="135"/>
      <c r="O359" s="134"/>
      <c r="P359" s="135"/>
      <c r="Q359" s="134"/>
      <c r="R359" s="134"/>
      <c r="S359" s="135"/>
      <c r="T359" s="136" t="n">
        <v>44330.29</v>
      </c>
      <c r="U359" s="134"/>
      <c r="V359" s="132" t="n">
        <v>2024</v>
      </c>
    </row>
    <row r="360" customFormat="false" ht="12.75" hidden="false" customHeight="true" outlineLevel="0" collapsed="false">
      <c r="A360" s="132" t="n">
        <f aca="false">A359+1</f>
        <v>4</v>
      </c>
      <c r="B360" s="133" t="s">
        <v>640</v>
      </c>
      <c r="C360" s="134" t="n">
        <f aca="false">D360+E360+F360+G360+H360+I360+K360+M360+O360+Q360+R360+S360+T360+U360</f>
        <v>37157.12</v>
      </c>
      <c r="D360" s="134"/>
      <c r="E360" s="134"/>
      <c r="F360" s="134"/>
      <c r="G360" s="134"/>
      <c r="H360" s="134"/>
      <c r="I360" s="134"/>
      <c r="J360" s="135"/>
      <c r="K360" s="135"/>
      <c r="L360" s="135"/>
      <c r="M360" s="134"/>
      <c r="N360" s="135"/>
      <c r="O360" s="134"/>
      <c r="P360" s="135"/>
      <c r="Q360" s="134"/>
      <c r="R360" s="134"/>
      <c r="S360" s="135"/>
      <c r="T360" s="136" t="n">
        <v>37157.12</v>
      </c>
      <c r="U360" s="134"/>
      <c r="V360" s="132" t="n">
        <v>2024</v>
      </c>
    </row>
    <row r="361" customFormat="false" ht="12.75" hidden="false" customHeight="true" outlineLevel="0" collapsed="false">
      <c r="A361" s="132" t="n">
        <f aca="false">A360+1</f>
        <v>5</v>
      </c>
      <c r="B361" s="133" t="s">
        <v>642</v>
      </c>
      <c r="C361" s="134" t="n">
        <f aca="false">D361+E361+F361+G361+H361+I361+K361+M361+O361+Q361+R361+S361+T361+U361</f>
        <v>170597.19</v>
      </c>
      <c r="D361" s="134"/>
      <c r="E361" s="134"/>
      <c r="F361" s="134"/>
      <c r="G361" s="134"/>
      <c r="H361" s="134"/>
      <c r="J361" s="135"/>
      <c r="K361" s="135"/>
      <c r="L361" s="134"/>
      <c r="M361" s="134"/>
      <c r="N361" s="134"/>
      <c r="O361" s="134"/>
      <c r="P361" s="134"/>
      <c r="Q361" s="134"/>
      <c r="R361" s="134"/>
      <c r="S361" s="134"/>
      <c r="T361" s="136" t="n">
        <v>170597.19</v>
      </c>
      <c r="U361" s="134"/>
      <c r="V361" s="132" t="n">
        <v>2024</v>
      </c>
    </row>
    <row r="362" customFormat="false" ht="12.75" hidden="false" customHeight="true" outlineLevel="0" collapsed="false">
      <c r="A362" s="132" t="n">
        <f aca="false">A361+1</f>
        <v>6</v>
      </c>
      <c r="B362" s="133" t="s">
        <v>644</v>
      </c>
      <c r="C362" s="134" t="n">
        <f aca="false">D362+E362+F362+G362+H362+I362+K362+M362+O362+Q362+R362+S362+T362+U362</f>
        <v>34861.72</v>
      </c>
      <c r="D362" s="134"/>
      <c r="E362" s="135"/>
      <c r="F362" s="135"/>
      <c r="G362" s="135"/>
      <c r="H362" s="134"/>
      <c r="I362" s="135"/>
      <c r="J362" s="135"/>
      <c r="K362" s="135"/>
      <c r="L362" s="135"/>
      <c r="M362" s="134"/>
      <c r="N362" s="135"/>
      <c r="O362" s="135"/>
      <c r="P362" s="135"/>
      <c r="Q362" s="134"/>
      <c r="R362" s="134"/>
      <c r="S362" s="135"/>
      <c r="T362" s="136" t="n">
        <v>34861.72</v>
      </c>
      <c r="U362" s="134"/>
      <c r="V362" s="132" t="n">
        <v>2024</v>
      </c>
    </row>
    <row r="363" customFormat="false" ht="12.75" hidden="false" customHeight="true" outlineLevel="0" collapsed="false">
      <c r="A363" s="132" t="n">
        <f aca="false">A362+1</f>
        <v>7</v>
      </c>
      <c r="B363" s="133" t="s">
        <v>647</v>
      </c>
      <c r="C363" s="134" t="n">
        <f aca="false">D363+E363+F363+G363+H363+I363+K363+M363+O363+Q363+R363+S363+T363+U363</f>
        <v>34861.72</v>
      </c>
      <c r="D363" s="134"/>
      <c r="E363" s="135"/>
      <c r="F363" s="135"/>
      <c r="G363" s="135"/>
      <c r="H363" s="134"/>
      <c r="I363" s="135"/>
      <c r="J363" s="135"/>
      <c r="K363" s="135"/>
      <c r="L363" s="135"/>
      <c r="M363" s="134"/>
      <c r="N363" s="135"/>
      <c r="O363" s="135"/>
      <c r="P363" s="135"/>
      <c r="Q363" s="134"/>
      <c r="R363" s="134"/>
      <c r="S363" s="135"/>
      <c r="T363" s="136" t="n">
        <v>34861.72</v>
      </c>
      <c r="U363" s="134"/>
      <c r="V363" s="132" t="n">
        <v>2024</v>
      </c>
    </row>
    <row r="364" customFormat="false" ht="12.75" hidden="false" customHeight="true" outlineLevel="0" collapsed="false">
      <c r="A364" s="132" t="n">
        <f aca="false">A363+1</f>
        <v>8</v>
      </c>
      <c r="B364" s="133" t="s">
        <v>649</v>
      </c>
      <c r="C364" s="134" t="n">
        <f aca="false">D364+E364+F364+G364+H364+I364+K364+M364+O364+Q364+R364+S364+T364+U364</f>
        <v>55233.58</v>
      </c>
      <c r="D364" s="134"/>
      <c r="E364" s="135"/>
      <c r="F364" s="135"/>
      <c r="G364" s="134"/>
      <c r="H364" s="135"/>
      <c r="I364" s="134"/>
      <c r="J364" s="135"/>
      <c r="K364" s="135"/>
      <c r="L364" s="135"/>
      <c r="M364" s="134"/>
      <c r="N364" s="135"/>
      <c r="O364" s="135"/>
      <c r="P364" s="135"/>
      <c r="Q364" s="134"/>
      <c r="R364" s="134"/>
      <c r="S364" s="134"/>
      <c r="T364" s="136" t="n">
        <v>55233.58</v>
      </c>
      <c r="U364" s="134"/>
      <c r="V364" s="132" t="n">
        <v>2024</v>
      </c>
    </row>
    <row r="365" customFormat="false" ht="12.75" hidden="false" customHeight="true" outlineLevel="0" collapsed="false">
      <c r="A365" s="132" t="n">
        <f aca="false">A364+1</f>
        <v>9</v>
      </c>
      <c r="B365" s="133" t="s">
        <v>651</v>
      </c>
      <c r="C365" s="134" t="n">
        <f aca="false">D365+E365+F365+G365+H365+I365+K365+M365+O365+Q365+R365+S365+T365+U365</f>
        <v>31837</v>
      </c>
      <c r="D365" s="134"/>
      <c r="E365" s="134"/>
      <c r="F365" s="135"/>
      <c r="G365" s="134"/>
      <c r="H365" s="135"/>
      <c r="I365" s="134"/>
      <c r="J365" s="135"/>
      <c r="K365" s="135"/>
      <c r="L365" s="135"/>
      <c r="M365" s="134"/>
      <c r="N365" s="135"/>
      <c r="O365" s="135"/>
      <c r="P365" s="135"/>
      <c r="Q365" s="134"/>
      <c r="R365" s="134"/>
      <c r="S365" s="134"/>
      <c r="T365" s="136" t="n">
        <v>31837</v>
      </c>
      <c r="U365" s="134"/>
      <c r="V365" s="132" t="n">
        <v>2024</v>
      </c>
    </row>
    <row r="366" customFormat="false" ht="12.75" hidden="false" customHeight="true" outlineLevel="0" collapsed="false">
      <c r="A366" s="132" t="n">
        <f aca="false">A365+1</f>
        <v>10</v>
      </c>
      <c r="B366" s="133" t="s">
        <v>653</v>
      </c>
      <c r="C366" s="134" t="n">
        <f aca="false">D366+E366+F366+G366+H366+I366+K366+M366+O366+Q366+R366+S366+T366+U366</f>
        <v>53837.51</v>
      </c>
      <c r="D366" s="134"/>
      <c r="E366" s="134"/>
      <c r="F366" s="135"/>
      <c r="G366" s="134"/>
      <c r="H366" s="135"/>
      <c r="I366" s="134"/>
      <c r="J366" s="135"/>
      <c r="K366" s="135"/>
      <c r="L366" s="135"/>
      <c r="M366" s="134"/>
      <c r="N366" s="135"/>
      <c r="O366" s="135"/>
      <c r="P366" s="135"/>
      <c r="Q366" s="134"/>
      <c r="R366" s="134"/>
      <c r="S366" s="134"/>
      <c r="T366" s="136" t="n">
        <v>53837.51</v>
      </c>
      <c r="U366" s="134"/>
      <c r="V366" s="132" t="n">
        <v>2024</v>
      </c>
    </row>
    <row r="367" customFormat="false" ht="12.75" hidden="false" customHeight="true" outlineLevel="0" collapsed="false">
      <c r="A367" s="132" t="n">
        <f aca="false">A366+1</f>
        <v>11</v>
      </c>
      <c r="B367" s="133" t="s">
        <v>656</v>
      </c>
      <c r="C367" s="134" t="n">
        <f aca="false">D367+E367+F367+G367+H367+I367+K367+M367+O367+Q367+R367+S367+T367+U367</f>
        <v>29569.64</v>
      </c>
      <c r="D367" s="134"/>
      <c r="E367" s="135"/>
      <c r="F367" s="135"/>
      <c r="G367" s="135"/>
      <c r="H367" s="135"/>
      <c r="I367" s="135"/>
      <c r="J367" s="135"/>
      <c r="K367" s="135"/>
      <c r="L367" s="135"/>
      <c r="M367" s="134"/>
      <c r="N367" s="135"/>
      <c r="O367" s="135"/>
      <c r="P367" s="135"/>
      <c r="Q367" s="134"/>
      <c r="R367" s="134"/>
      <c r="S367" s="135"/>
      <c r="T367" s="136" t="n">
        <v>29569.64</v>
      </c>
      <c r="U367" s="134"/>
      <c r="V367" s="132" t="n">
        <v>2024</v>
      </c>
    </row>
    <row r="368" customFormat="false" ht="12.75" hidden="false" customHeight="true" outlineLevel="0" collapsed="false">
      <c r="A368" s="132" t="n">
        <v>12</v>
      </c>
      <c r="B368" s="133" t="s">
        <v>603</v>
      </c>
      <c r="C368" s="134" t="n">
        <f aca="false">D368+E368+F368+G368+H368+I368+K368+M368+O368+Q368+R368+S368+T368+U368</f>
        <v>3147880.44208</v>
      </c>
      <c r="D368" s="134"/>
      <c r="E368" s="135"/>
      <c r="F368" s="135"/>
      <c r="G368" s="135"/>
      <c r="H368" s="135"/>
      <c r="I368" s="135"/>
      <c r="J368" s="135"/>
      <c r="K368" s="135"/>
      <c r="L368" s="135"/>
      <c r="M368" s="134" t="n">
        <v>3081927.2</v>
      </c>
      <c r="N368" s="135"/>
      <c r="O368" s="135"/>
      <c r="P368" s="135"/>
      <c r="Q368" s="134"/>
      <c r="R368" s="134"/>
      <c r="S368" s="135"/>
      <c r="T368" s="136"/>
      <c r="U368" s="136" t="n">
        <f aca="false">(D368+E368+G368+H368+I368+M368+O368+Q368+R368+S368)*2.14%</f>
        <v>65953.24208</v>
      </c>
      <c r="V368" s="132" t="n">
        <v>2024</v>
      </c>
    </row>
    <row r="369" customFormat="false" ht="12.75" hidden="false" customHeight="true" outlineLevel="0" collapsed="false">
      <c r="A369" s="158" t="n">
        <v>13</v>
      </c>
      <c r="B369" s="159" t="s">
        <v>658</v>
      </c>
      <c r="C369" s="134" t="n">
        <f aca="false">D369+E369+F369+G369+H369+I369+K369+M369+O369+Q369+R369+T369+U369</f>
        <v>2411998</v>
      </c>
      <c r="D369" s="134"/>
      <c r="E369" s="165" t="n">
        <v>1461606</v>
      </c>
      <c r="F369" s="134"/>
      <c r="G369" s="165" t="n">
        <v>220392</v>
      </c>
      <c r="H369" s="134"/>
      <c r="I369" s="134"/>
      <c r="J369" s="134"/>
      <c r="K369" s="134"/>
      <c r="L369" s="156"/>
      <c r="M369" s="134"/>
      <c r="N369" s="134"/>
      <c r="O369" s="134"/>
      <c r="P369" s="134"/>
      <c r="Q369" s="166" t="n">
        <v>730000</v>
      </c>
      <c r="R369" s="134"/>
      <c r="S369" s="165" t="n">
        <v>390000</v>
      </c>
      <c r="T369" s="136"/>
      <c r="U369" s="134"/>
      <c r="V369" s="132" t="n">
        <v>2024</v>
      </c>
    </row>
    <row r="370" customFormat="false" ht="12.75" hidden="false" customHeight="true" outlineLevel="0" collapsed="false">
      <c r="A370" s="161" t="s">
        <v>660</v>
      </c>
      <c r="B370" s="161"/>
      <c r="C370" s="150" t="n">
        <f aca="false">SUM(C357:C369)</f>
        <v>6146071.54208</v>
      </c>
      <c r="D370" s="150" t="n">
        <f aca="false">SUM(D357:D369)</f>
        <v>0</v>
      </c>
      <c r="E370" s="150" t="n">
        <f aca="false">SUM(E357:E369)</f>
        <v>1461606</v>
      </c>
      <c r="F370" s="150" t="n">
        <f aca="false">SUM(F357:F369)</f>
        <v>0</v>
      </c>
      <c r="G370" s="150" t="n">
        <f aca="false">SUM(G357:G369)</f>
        <v>220392</v>
      </c>
      <c r="H370" s="150" t="n">
        <f aca="false">SUM(H357:H369)</f>
        <v>0</v>
      </c>
      <c r="I370" s="150" t="n">
        <f aca="false">SUM(I357:I369)</f>
        <v>0</v>
      </c>
      <c r="J370" s="150" t="n">
        <f aca="false">SUM(J357:J369)</f>
        <v>0</v>
      </c>
      <c r="K370" s="150" t="n">
        <f aca="false">SUM(K357:K369)</f>
        <v>0</v>
      </c>
      <c r="L370" s="150" t="n">
        <f aca="false">SUM(L357:L369)</f>
        <v>0</v>
      </c>
      <c r="M370" s="150" t="n">
        <f aca="false">SUM(M357:M369)</f>
        <v>3081927.2</v>
      </c>
      <c r="N370" s="150" t="n">
        <f aca="false">SUM(N357:N369)</f>
        <v>0</v>
      </c>
      <c r="O370" s="150" t="n">
        <f aca="false">SUM(O357:O369)</f>
        <v>0</v>
      </c>
      <c r="P370" s="150" t="n">
        <f aca="false">SUM(P357:P369)</f>
        <v>0</v>
      </c>
      <c r="Q370" s="150" t="n">
        <f aca="false">SUM(Q357:Q369)</f>
        <v>730000</v>
      </c>
      <c r="R370" s="150" t="n">
        <f aca="false">SUM(R357:R369)</f>
        <v>0</v>
      </c>
      <c r="S370" s="150" t="n">
        <f aca="false">SUM(S357:S369)</f>
        <v>390000</v>
      </c>
      <c r="T370" s="150" t="n">
        <f aca="false">SUM(T357:T369)</f>
        <v>586193.1</v>
      </c>
      <c r="U370" s="150" t="n">
        <f aca="false">SUM(U357:U369)</f>
        <v>65953.24208</v>
      </c>
      <c r="V370" s="173"/>
    </row>
    <row r="371" customFormat="false" ht="12.75" hidden="false" customHeight="true" outlineLevel="0" collapsed="false">
      <c r="A371" s="172" t="s">
        <v>661</v>
      </c>
      <c r="B371" s="172"/>
      <c r="C371" s="146" t="n">
        <f aca="false">C370+C356+C346</f>
        <v>42093941.9175459</v>
      </c>
      <c r="D371" s="146" t="n">
        <f aca="false">D370+D356+D346</f>
        <v>1305805</v>
      </c>
      <c r="E371" s="146" t="n">
        <f aca="false">E370+E356+E346</f>
        <v>1461606</v>
      </c>
      <c r="F371" s="146" t="n">
        <f aca="false">F370+F356+F346</f>
        <v>0</v>
      </c>
      <c r="G371" s="146" t="n">
        <f aca="false">G370+G356+G346</f>
        <v>220392</v>
      </c>
      <c r="H371" s="146" t="n">
        <f aca="false">H370+H356+H346</f>
        <v>0</v>
      </c>
      <c r="I371" s="146" t="n">
        <f aca="false">I370+I356+I346</f>
        <v>0</v>
      </c>
      <c r="J371" s="146" t="n">
        <f aca="false">J370+J356+J346</f>
        <v>0</v>
      </c>
      <c r="K371" s="146" t="n">
        <f aca="false">K370+K356+K346</f>
        <v>0</v>
      </c>
      <c r="L371" s="146" t="n">
        <f aca="false">L370+L356+L346</f>
        <v>0</v>
      </c>
      <c r="M371" s="146" t="n">
        <f aca="false">M370+M356+M346</f>
        <v>17610395.8</v>
      </c>
      <c r="N371" s="146" t="n">
        <f aca="false">N370+N356+N346</f>
        <v>0</v>
      </c>
      <c r="O371" s="146" t="n">
        <f aca="false">O370+O356+O346</f>
        <v>270284</v>
      </c>
      <c r="P371" s="146" t="n">
        <f aca="false">P370+P356+P346</f>
        <v>0</v>
      </c>
      <c r="Q371" s="146" t="n">
        <f aca="false">Q370+Q356+Q346</f>
        <v>15889603</v>
      </c>
      <c r="R371" s="146" t="n">
        <f aca="false">R370+R356+R346</f>
        <v>0</v>
      </c>
      <c r="S371" s="146" t="n">
        <f aca="false">S370+S356+S346</f>
        <v>390000</v>
      </c>
      <c r="T371" s="147" t="n">
        <f aca="false">T370+T356+T346</f>
        <v>4597732.68546585</v>
      </c>
      <c r="U371" s="146" t="n">
        <f aca="false">U370+U356+U346</f>
        <v>738123.43208</v>
      </c>
      <c r="V371" s="174"/>
    </row>
    <row r="372" customFormat="false" ht="12.75" hidden="false" customHeight="true" outlineLevel="0" collapsed="false">
      <c r="A372" s="155" t="s">
        <v>969</v>
      </c>
      <c r="B372" s="155"/>
      <c r="C372" s="134"/>
      <c r="D372" s="139"/>
      <c r="E372" s="139"/>
      <c r="F372" s="139"/>
      <c r="G372" s="139"/>
      <c r="H372" s="139"/>
      <c r="I372" s="139"/>
      <c r="J372" s="139"/>
      <c r="K372" s="139"/>
      <c r="L372" s="185"/>
      <c r="M372" s="139"/>
      <c r="N372" s="139"/>
      <c r="O372" s="140"/>
      <c r="P372" s="137"/>
      <c r="Q372" s="139"/>
      <c r="R372" s="139"/>
      <c r="S372" s="139"/>
      <c r="T372" s="139"/>
      <c r="U372" s="139"/>
      <c r="V372" s="132"/>
    </row>
    <row r="373" customFormat="false" ht="12.75" hidden="false" customHeight="true" outlineLevel="0" collapsed="false">
      <c r="A373" s="132" t="n">
        <v>1</v>
      </c>
      <c r="B373" s="133" t="s">
        <v>663</v>
      </c>
      <c r="C373" s="134" t="n">
        <f aca="false">D373+E373+F373+G373+H373+I373+K373+M373+O373+Q373+R373+S373+T373+U373</f>
        <v>14202855.14</v>
      </c>
      <c r="D373" s="134" t="n">
        <v>916443.71</v>
      </c>
      <c r="E373" s="134" t="n">
        <v>2333266.98</v>
      </c>
      <c r="F373" s="134"/>
      <c r="G373" s="134" t="n">
        <v>507053.16</v>
      </c>
      <c r="H373" s="134"/>
      <c r="I373" s="134" t="n">
        <v>646444.1</v>
      </c>
      <c r="J373" s="134"/>
      <c r="K373" s="134"/>
      <c r="L373" s="156"/>
      <c r="M373" s="134" t="n">
        <v>5788231.48</v>
      </c>
      <c r="N373" s="134"/>
      <c r="O373" s="134" t="n">
        <v>18132.35</v>
      </c>
      <c r="P373" s="134"/>
      <c r="Q373" s="134" t="n">
        <v>3449468.49</v>
      </c>
      <c r="R373" s="134" t="n">
        <v>266665.48</v>
      </c>
      <c r="S373" s="134"/>
      <c r="T373" s="134"/>
      <c r="U373" s="136" t="n">
        <v>277149.39</v>
      </c>
      <c r="V373" s="132" t="n">
        <v>2022</v>
      </c>
    </row>
    <row r="374" customFormat="false" ht="12.75" hidden="false" customHeight="true" outlineLevel="0" collapsed="false">
      <c r="A374" s="132" t="n">
        <v>2</v>
      </c>
      <c r="B374" s="133" t="s">
        <v>665</v>
      </c>
      <c r="C374" s="134" t="n">
        <f aca="false">D374+E374+F374+G374+H374+I374+K374+M374+O374+Q374+R374+S374+T374+U374</f>
        <v>12714137.21</v>
      </c>
      <c r="D374" s="134" t="n">
        <v>716512.35</v>
      </c>
      <c r="E374" s="134"/>
      <c r="F374" s="134"/>
      <c r="G374" s="134" t="n">
        <v>453837.69</v>
      </c>
      <c r="H374" s="134"/>
      <c r="I374" s="134" t="n">
        <v>355452.77</v>
      </c>
      <c r="J374" s="134"/>
      <c r="K374" s="134"/>
      <c r="L374" s="156"/>
      <c r="M374" s="134" t="n">
        <v>6604982.55</v>
      </c>
      <c r="N374" s="132"/>
      <c r="O374" s="134"/>
      <c r="P374" s="134"/>
      <c r="Q374" s="134" t="n">
        <v>3927116.12</v>
      </c>
      <c r="R374" s="134"/>
      <c r="S374" s="134"/>
      <c r="T374" s="136" t="n">
        <v>489800.76</v>
      </c>
      <c r="U374" s="136" t="n">
        <v>166434.97</v>
      </c>
      <c r="V374" s="132" t="n">
        <v>2022</v>
      </c>
    </row>
    <row r="375" customFormat="false" ht="12.75" hidden="false" customHeight="true" outlineLevel="0" collapsed="false">
      <c r="A375" s="161" t="s">
        <v>667</v>
      </c>
      <c r="B375" s="161"/>
      <c r="C375" s="150" t="n">
        <f aca="false">SUM(C373:C374)</f>
        <v>26916992.35</v>
      </c>
      <c r="D375" s="150" t="n">
        <f aca="false">SUM(D373:D374)</f>
        <v>1632956.06</v>
      </c>
      <c r="E375" s="150" t="n">
        <f aca="false">SUM(E373:E374)</f>
        <v>2333266.98</v>
      </c>
      <c r="F375" s="150" t="n">
        <f aca="false">SUM(F373:F374)</f>
        <v>0</v>
      </c>
      <c r="G375" s="150" t="n">
        <f aca="false">SUM(G373:G374)</f>
        <v>960890.85</v>
      </c>
      <c r="H375" s="150" t="n">
        <f aca="false">SUM(H373:H374)</f>
        <v>0</v>
      </c>
      <c r="I375" s="150" t="n">
        <f aca="false">SUM(I373:I374)</f>
        <v>1001896.87</v>
      </c>
      <c r="J375" s="150" t="n">
        <f aca="false">SUM(J373:J374)</f>
        <v>0</v>
      </c>
      <c r="K375" s="150" t="n">
        <f aca="false">SUM(K373:K374)</f>
        <v>0</v>
      </c>
      <c r="L375" s="150" t="n">
        <f aca="false">SUM(L373:L374)</f>
        <v>0</v>
      </c>
      <c r="M375" s="150" t="n">
        <f aca="false">SUM(M373:M374)</f>
        <v>12393214.03</v>
      </c>
      <c r="N375" s="150" t="n">
        <f aca="false">SUM(N373:N374)</f>
        <v>0</v>
      </c>
      <c r="O375" s="150" t="n">
        <f aca="false">SUM(O373:O374)</f>
        <v>18132.35</v>
      </c>
      <c r="P375" s="150" t="n">
        <f aca="false">SUM(P373:P374)</f>
        <v>0</v>
      </c>
      <c r="Q375" s="150" t="n">
        <f aca="false">SUM(Q373:Q374)</f>
        <v>7376584.61</v>
      </c>
      <c r="R375" s="150" t="n">
        <f aca="false">SUM(R373:R374)</f>
        <v>266665.48</v>
      </c>
      <c r="S375" s="150" t="n">
        <f aca="false">SUM(S373:S374)</f>
        <v>0</v>
      </c>
      <c r="T375" s="151" t="n">
        <f aca="false">SUM(T373:T374)</f>
        <v>489800.76</v>
      </c>
      <c r="U375" s="150" t="n">
        <f aca="false">SUM(U373:U374)</f>
        <v>443584.36</v>
      </c>
      <c r="V375" s="173"/>
    </row>
    <row r="376" customFormat="false" ht="12.75" hidden="false" customHeight="true" outlineLevel="0" collapsed="false">
      <c r="A376" s="132" t="n">
        <v>1</v>
      </c>
      <c r="B376" s="133" t="s">
        <v>668</v>
      </c>
      <c r="C376" s="134" t="n">
        <f aca="false">D376+E376+F376+G376+H376+I376+K376+M376+O376+Q376+R376+S376+T376+U376</f>
        <v>15181172.35</v>
      </c>
      <c r="D376" s="134" t="n">
        <v>1143970.44</v>
      </c>
      <c r="E376" s="134" t="n">
        <v>3115380.35</v>
      </c>
      <c r="F376" s="134"/>
      <c r="G376" s="134" t="n">
        <v>526744.48</v>
      </c>
      <c r="H376" s="134"/>
      <c r="I376" s="134" t="n">
        <v>475486.77</v>
      </c>
      <c r="J376" s="134"/>
      <c r="K376" s="134"/>
      <c r="L376" s="156"/>
      <c r="M376" s="134" t="n">
        <v>5608830.09</v>
      </c>
      <c r="N376" s="132"/>
      <c r="O376" s="134"/>
      <c r="P376" s="134"/>
      <c r="Q376" s="134" t="n">
        <v>4055233.08</v>
      </c>
      <c r="R376" s="134"/>
      <c r="S376" s="134"/>
      <c r="T376" s="134"/>
      <c r="U376" s="136" t="n">
        <v>255527.14</v>
      </c>
      <c r="V376" s="132" t="n">
        <v>2023</v>
      </c>
    </row>
    <row r="377" customFormat="false" ht="12.75" hidden="false" customHeight="true" outlineLevel="0" collapsed="false">
      <c r="A377" s="132" t="n">
        <v>2</v>
      </c>
      <c r="B377" s="133" t="s">
        <v>670</v>
      </c>
      <c r="C377" s="134" t="n">
        <f aca="false">D377+E377+F377+G377+H377+I377+K377+M377+O377+Q377+R377+S377+T377+U377</f>
        <v>13203591.7</v>
      </c>
      <c r="D377" s="134"/>
      <c r="E377" s="134" t="n">
        <v>1161548.12</v>
      </c>
      <c r="F377" s="134"/>
      <c r="G377" s="134" t="n">
        <v>574764.57</v>
      </c>
      <c r="H377" s="134"/>
      <c r="I377" s="134" t="n">
        <v>450655.48</v>
      </c>
      <c r="J377" s="134"/>
      <c r="K377" s="134"/>
      <c r="L377" s="156"/>
      <c r="M377" s="134" t="n">
        <v>6287868.98</v>
      </c>
      <c r="N377" s="132"/>
      <c r="O377" s="134"/>
      <c r="P377" s="134"/>
      <c r="Q377" s="134" t="n">
        <v>4506513.74</v>
      </c>
      <c r="R377" s="134"/>
      <c r="S377" s="134"/>
      <c r="T377" s="134"/>
      <c r="U377" s="136" t="n">
        <v>222240.81</v>
      </c>
      <c r="V377" s="132" t="n">
        <v>2023</v>
      </c>
    </row>
    <row r="378" customFormat="false" ht="12.75" hidden="false" customHeight="true" outlineLevel="0" collapsed="false">
      <c r="A378" s="132" t="n">
        <v>3</v>
      </c>
      <c r="B378" s="133" t="s">
        <v>672</v>
      </c>
      <c r="C378" s="134" t="n">
        <f aca="false">D378+E378+F378+G378+H378+I378+K378+M378+O378+Q378+R378+S378+T378+U378</f>
        <v>10322945.63</v>
      </c>
      <c r="D378" s="134" t="n">
        <v>527865.05</v>
      </c>
      <c r="E378" s="134" t="n">
        <v>1707525.79</v>
      </c>
      <c r="F378" s="134"/>
      <c r="G378" s="134"/>
      <c r="H378" s="134" t="n">
        <v>462463.14</v>
      </c>
      <c r="I378" s="134" t="n">
        <v>608906.84</v>
      </c>
      <c r="J378" s="134"/>
      <c r="K378" s="134"/>
      <c r="L378" s="156"/>
      <c r="M378" s="134" t="n">
        <v>3402322.86</v>
      </c>
      <c r="N378" s="134"/>
      <c r="O378" s="134"/>
      <c r="P378" s="134"/>
      <c r="Q378" s="134" t="n">
        <v>3397579.36</v>
      </c>
      <c r="R378" s="134"/>
      <c r="S378" s="134"/>
      <c r="T378" s="134"/>
      <c r="U378" s="136" t="n">
        <v>216282.59</v>
      </c>
      <c r="V378" s="132" t="n">
        <v>2023</v>
      </c>
    </row>
    <row r="379" customFormat="false" ht="12.75" hidden="false" customHeight="true" outlineLevel="0" collapsed="false">
      <c r="A379" s="132" t="n">
        <v>4</v>
      </c>
      <c r="B379" s="133" t="s">
        <v>674</v>
      </c>
      <c r="C379" s="134" t="n">
        <f aca="false">D379+E379+F379+G379+H379+I379+K379+M379+O379+Q379+R379+S379+T379+U379</f>
        <v>9249845.48</v>
      </c>
      <c r="D379" s="134" t="n">
        <v>425508.44</v>
      </c>
      <c r="E379" s="134"/>
      <c r="F379" s="134"/>
      <c r="G379" s="134"/>
      <c r="H379" s="134"/>
      <c r="I379" s="134"/>
      <c r="J379" s="134"/>
      <c r="K379" s="134"/>
      <c r="L379" s="156"/>
      <c r="M379" s="134" t="n">
        <v>5551188.06</v>
      </c>
      <c r="N379" s="134"/>
      <c r="O379" s="134"/>
      <c r="P379" s="134"/>
      <c r="Q379" s="134" t="n">
        <v>3176192.43</v>
      </c>
      <c r="R379" s="134"/>
      <c r="S379" s="134"/>
      <c r="T379" s="136"/>
      <c r="U379" s="136" t="n">
        <v>96956.55</v>
      </c>
      <c r="V379" s="132" t="n">
        <v>2023</v>
      </c>
    </row>
    <row r="380" customFormat="false" ht="12.75" hidden="false" customHeight="true" outlineLevel="0" collapsed="false">
      <c r="A380" s="132" t="n">
        <v>5</v>
      </c>
      <c r="B380" s="133" t="s">
        <v>676</v>
      </c>
      <c r="C380" s="134" t="n">
        <f aca="false">D380+E380+F380+G380+H380+I380+K380+M380+O380+Q380+R380+S380+T380+U380</f>
        <v>6603292.05</v>
      </c>
      <c r="D380" s="134"/>
      <c r="E380" s="134"/>
      <c r="F380" s="134"/>
      <c r="G380" s="134"/>
      <c r="H380" s="134"/>
      <c r="I380" s="134"/>
      <c r="J380" s="134"/>
      <c r="K380" s="134"/>
      <c r="L380" s="156"/>
      <c r="M380" s="134"/>
      <c r="N380" s="132"/>
      <c r="O380" s="134"/>
      <c r="P380" s="134"/>
      <c r="Q380" s="134" t="n">
        <v>6218794.3</v>
      </c>
      <c r="R380" s="134" t="n">
        <v>239438.36</v>
      </c>
      <c r="S380" s="134"/>
      <c r="T380" s="136" t="n">
        <v>19982.79</v>
      </c>
      <c r="U380" s="136" t="n">
        <v>125076.6</v>
      </c>
      <c r="V380" s="132" t="n">
        <v>2023</v>
      </c>
    </row>
    <row r="381" customFormat="false" ht="12.75" hidden="false" customHeight="true" outlineLevel="0" collapsed="false">
      <c r="A381" s="161" t="s">
        <v>679</v>
      </c>
      <c r="B381" s="161"/>
      <c r="C381" s="150" t="n">
        <f aca="false">SUM(C376:C380)</f>
        <v>54560847.21</v>
      </c>
      <c r="D381" s="150" t="n">
        <f aca="false">SUM(D376:D380)</f>
        <v>2097343.93</v>
      </c>
      <c r="E381" s="150" t="n">
        <f aca="false">SUM(E376:E380)</f>
        <v>5984454.26</v>
      </c>
      <c r="F381" s="150" t="n">
        <f aca="false">SUM(F376:F380)</f>
        <v>0</v>
      </c>
      <c r="G381" s="150" t="n">
        <f aca="false">SUM(G376:G380)</f>
        <v>1101509.05</v>
      </c>
      <c r="H381" s="150" t="n">
        <f aca="false">SUM(H376:H380)</f>
        <v>462463.14</v>
      </c>
      <c r="I381" s="150" t="n">
        <f aca="false">SUM(I376:I380)</f>
        <v>1535049.09</v>
      </c>
      <c r="J381" s="150" t="n">
        <f aca="false">SUM(J376:J380)</f>
        <v>0</v>
      </c>
      <c r="K381" s="150" t="n">
        <f aca="false">SUM(K376:K380)</f>
        <v>0</v>
      </c>
      <c r="L381" s="150" t="n">
        <f aca="false">SUM(L376:L380)</f>
        <v>0</v>
      </c>
      <c r="M381" s="150" t="n">
        <f aca="false">SUM(M376:M380)</f>
        <v>20850209.99</v>
      </c>
      <c r="N381" s="150" t="n">
        <f aca="false">SUM(N376:N380)</f>
        <v>0</v>
      </c>
      <c r="O381" s="150" t="n">
        <f aca="false">SUM(O376:O380)</f>
        <v>0</v>
      </c>
      <c r="P381" s="150" t="n">
        <f aca="false">SUM(P376:P380)</f>
        <v>0</v>
      </c>
      <c r="Q381" s="150" t="n">
        <f aca="false">SUM(Q376:Q380)</f>
        <v>21354312.91</v>
      </c>
      <c r="R381" s="150" t="n">
        <f aca="false">SUM(R376:R380)</f>
        <v>239438.36</v>
      </c>
      <c r="S381" s="150" t="n">
        <f aca="false">SUM(S376:S380)</f>
        <v>0</v>
      </c>
      <c r="T381" s="150" t="n">
        <f aca="false">SUM(T376:T380)</f>
        <v>19982.79</v>
      </c>
      <c r="U381" s="150" t="n">
        <f aca="false">SUM(U376:U380)</f>
        <v>916083.69</v>
      </c>
      <c r="V381" s="173"/>
    </row>
    <row r="382" customFormat="false" ht="12.75" hidden="false" customHeight="true" outlineLevel="0" collapsed="false">
      <c r="A382" s="132" t="n">
        <v>1</v>
      </c>
      <c r="B382" s="133" t="s">
        <v>680</v>
      </c>
      <c r="C382" s="134" t="n">
        <f aca="false">D382+E382+F382+G382+H382+I382+K382+M382+O382+Q382+R382+S382+T382+U382</f>
        <v>37903.1</v>
      </c>
      <c r="D382" s="134"/>
      <c r="E382" s="134"/>
      <c r="F382" s="134"/>
      <c r="G382" s="134"/>
      <c r="H382" s="134"/>
      <c r="I382" s="134"/>
      <c r="J382" s="134"/>
      <c r="K382" s="134"/>
      <c r="L382" s="156"/>
      <c r="M382" s="134"/>
      <c r="N382" s="134"/>
      <c r="O382" s="140"/>
      <c r="P382" s="134"/>
      <c r="Q382" s="134"/>
      <c r="R382" s="134"/>
      <c r="S382" s="134"/>
      <c r="T382" s="136" t="n">
        <v>37903.1</v>
      </c>
      <c r="U382" s="134"/>
      <c r="V382" s="132" t="n">
        <v>2024</v>
      </c>
    </row>
    <row r="383" customFormat="false" ht="12.75" hidden="false" customHeight="true" outlineLevel="0" collapsed="false">
      <c r="A383" s="132" t="n">
        <v>2</v>
      </c>
      <c r="B383" s="133" t="s">
        <v>683</v>
      </c>
      <c r="C383" s="134" t="n">
        <f aca="false">D383+E383+F383+G383+H383+I383+K383+M383+O383+Q383+R383+S383+T383+U383</f>
        <v>42686.56</v>
      </c>
      <c r="D383" s="134"/>
      <c r="E383" s="134"/>
      <c r="F383" s="134"/>
      <c r="G383" s="134"/>
      <c r="H383" s="134"/>
      <c r="I383" s="134"/>
      <c r="J383" s="134"/>
      <c r="K383" s="134"/>
      <c r="L383" s="156"/>
      <c r="M383" s="134"/>
      <c r="N383" s="134"/>
      <c r="O383" s="134"/>
      <c r="P383" s="134"/>
      <c r="Q383" s="134"/>
      <c r="R383" s="134"/>
      <c r="S383" s="134"/>
      <c r="T383" s="136" t="n">
        <v>42686.56</v>
      </c>
      <c r="U383" s="134"/>
      <c r="V383" s="132" t="n">
        <v>2024</v>
      </c>
    </row>
    <row r="384" customFormat="false" ht="12.75" hidden="false" customHeight="true" outlineLevel="0" collapsed="false">
      <c r="A384" s="132" t="n">
        <v>3</v>
      </c>
      <c r="B384" s="133" t="s">
        <v>685</v>
      </c>
      <c r="C384" s="134" t="n">
        <f aca="false">D384+E384+F384+G384+H384+I384+K384+M384+O384+Q384+R384+S384+T384+U384</f>
        <v>42686.56</v>
      </c>
      <c r="D384" s="134"/>
      <c r="E384" s="134"/>
      <c r="F384" s="134"/>
      <c r="G384" s="134"/>
      <c r="H384" s="134"/>
      <c r="I384" s="134"/>
      <c r="J384" s="134"/>
      <c r="K384" s="134"/>
      <c r="L384" s="156"/>
      <c r="M384" s="134"/>
      <c r="N384" s="134"/>
      <c r="O384" s="134"/>
      <c r="P384" s="134"/>
      <c r="Q384" s="134"/>
      <c r="R384" s="134"/>
      <c r="S384" s="134"/>
      <c r="T384" s="136" t="n">
        <v>42686.56</v>
      </c>
      <c r="U384" s="134"/>
      <c r="V384" s="132" t="n">
        <v>2024</v>
      </c>
    </row>
    <row r="385" customFormat="false" ht="12.75" hidden="false" customHeight="true" outlineLevel="0" collapsed="false">
      <c r="A385" s="161" t="s">
        <v>687</v>
      </c>
      <c r="B385" s="161"/>
      <c r="C385" s="150" t="n">
        <f aca="false">SUM(C382:C384)</f>
        <v>123276.22</v>
      </c>
      <c r="D385" s="150" t="n">
        <f aca="false">SUM(D382:D384)</f>
        <v>0</v>
      </c>
      <c r="E385" s="150" t="n">
        <f aca="false">SUM(E382:E384)</f>
        <v>0</v>
      </c>
      <c r="F385" s="150" t="n">
        <f aca="false">SUM(F382:F384)</f>
        <v>0</v>
      </c>
      <c r="G385" s="150" t="n">
        <f aca="false">SUM(G382:G384)</f>
        <v>0</v>
      </c>
      <c r="H385" s="150" t="n">
        <f aca="false">SUM(H382:H384)</f>
        <v>0</v>
      </c>
      <c r="I385" s="150" t="n">
        <f aca="false">SUM(I382:I384)</f>
        <v>0</v>
      </c>
      <c r="J385" s="150" t="n">
        <f aca="false">SUM(J382:J384)</f>
        <v>0</v>
      </c>
      <c r="K385" s="150" t="n">
        <f aca="false">SUM(K382:K384)</f>
        <v>0</v>
      </c>
      <c r="L385" s="150" t="n">
        <f aca="false">SUM(L382:L384)</f>
        <v>0</v>
      </c>
      <c r="M385" s="150" t="n">
        <f aca="false">SUM(M382:M384)</f>
        <v>0</v>
      </c>
      <c r="N385" s="150" t="n">
        <f aca="false">SUM(N382:N384)</f>
        <v>0</v>
      </c>
      <c r="O385" s="150" t="n">
        <f aca="false">SUM(O382:O384)</f>
        <v>0</v>
      </c>
      <c r="P385" s="150" t="n">
        <f aca="false">SUM(P382:P384)</f>
        <v>0</v>
      </c>
      <c r="Q385" s="150" t="n">
        <f aca="false">SUM(Q382:Q384)</f>
        <v>0</v>
      </c>
      <c r="R385" s="150" t="n">
        <f aca="false">SUM(R382:R384)</f>
        <v>0</v>
      </c>
      <c r="S385" s="150" t="n">
        <f aca="false">SUM(S382:S384)</f>
        <v>0</v>
      </c>
      <c r="T385" s="150" t="n">
        <f aca="false">SUM(T382:T384)</f>
        <v>123276.22</v>
      </c>
      <c r="U385" s="150" t="n">
        <f aca="false">SUM(U382:U384)</f>
        <v>0</v>
      </c>
      <c r="V385" s="173"/>
    </row>
    <row r="386" customFormat="false" ht="12.75" hidden="false" customHeight="true" outlineLevel="0" collapsed="false">
      <c r="A386" s="172" t="s">
        <v>688</v>
      </c>
      <c r="B386" s="172"/>
      <c r="C386" s="146" t="n">
        <f aca="false">C375+C381+C385</f>
        <v>81601115.78</v>
      </c>
      <c r="D386" s="146" t="n">
        <f aca="false">D375+D381+D385</f>
        <v>3730299.99</v>
      </c>
      <c r="E386" s="146" t="n">
        <f aca="false">E375+E381+E385</f>
        <v>8317721.24</v>
      </c>
      <c r="F386" s="146" t="n">
        <f aca="false">F375+F381+F385</f>
        <v>0</v>
      </c>
      <c r="G386" s="146" t="n">
        <f aca="false">G375+G381+G385</f>
        <v>2062399.9</v>
      </c>
      <c r="H386" s="146" t="n">
        <f aca="false">H375+H381+H385</f>
        <v>462463.14</v>
      </c>
      <c r="I386" s="146" t="n">
        <f aca="false">I375+I381+I385</f>
        <v>2536945.96</v>
      </c>
      <c r="J386" s="146" t="n">
        <f aca="false">J375+J381+J385</f>
        <v>0</v>
      </c>
      <c r="K386" s="146" t="n">
        <f aca="false">K375+K381+K385</f>
        <v>0</v>
      </c>
      <c r="L386" s="146" t="n">
        <f aca="false">L375+L381+L385</f>
        <v>0</v>
      </c>
      <c r="M386" s="146" t="n">
        <f aca="false">M375+M381+M385</f>
        <v>33243424.02</v>
      </c>
      <c r="N386" s="146" t="n">
        <f aca="false">N375+N381+N385</f>
        <v>0</v>
      </c>
      <c r="O386" s="146" t="n">
        <f aca="false">O375+O381+O385</f>
        <v>18132.35</v>
      </c>
      <c r="P386" s="146" t="n">
        <f aca="false">P375+P381+P385</f>
        <v>0</v>
      </c>
      <c r="Q386" s="146" t="n">
        <f aca="false">Q375+Q381+Q385</f>
        <v>28730897.52</v>
      </c>
      <c r="R386" s="146" t="n">
        <f aca="false">R375+R381+R385</f>
        <v>506103.84</v>
      </c>
      <c r="S386" s="146" t="n">
        <f aca="false">S375+S381+S385</f>
        <v>0</v>
      </c>
      <c r="T386" s="147" t="n">
        <f aca="false">T375+T381+T385</f>
        <v>633059.77</v>
      </c>
      <c r="U386" s="146" t="n">
        <f aca="false">U375+U381+U385</f>
        <v>1359668.05</v>
      </c>
      <c r="V386" s="174"/>
    </row>
    <row r="387" customFormat="false" ht="12.75" hidden="false" customHeight="true" outlineLevel="0" collapsed="false">
      <c r="A387" s="155" t="s">
        <v>689</v>
      </c>
      <c r="B387" s="155"/>
      <c r="C387" s="134"/>
      <c r="D387" s="139"/>
      <c r="E387" s="139"/>
      <c r="F387" s="139"/>
      <c r="G387" s="139"/>
      <c r="H387" s="139"/>
      <c r="I387" s="139"/>
      <c r="J387" s="139"/>
      <c r="K387" s="139"/>
      <c r="L387" s="185"/>
      <c r="M387" s="139"/>
      <c r="N387" s="139"/>
      <c r="O387" s="140"/>
      <c r="P387" s="137"/>
      <c r="Q387" s="139"/>
      <c r="R387" s="139"/>
      <c r="S387" s="139"/>
      <c r="T387" s="139"/>
      <c r="U387" s="139"/>
      <c r="V387" s="132"/>
    </row>
    <row r="388" customFormat="false" ht="12.75" hidden="false" customHeight="true" outlineLevel="0" collapsed="false">
      <c r="A388" s="132" t="n">
        <v>1</v>
      </c>
      <c r="B388" s="133" t="s">
        <v>690</v>
      </c>
      <c r="C388" s="134" t="n">
        <f aca="false">D388+E388+F388+G388+H388+I388+K388+M388+O388+Q388+R388+S388+T388+U388</f>
        <v>5561499.22</v>
      </c>
      <c r="D388" s="134" t="n">
        <v>666241.05</v>
      </c>
      <c r="E388" s="134" t="n">
        <v>1635762.91</v>
      </c>
      <c r="F388" s="139"/>
      <c r="G388" s="134" t="n">
        <v>231568.05</v>
      </c>
      <c r="H388" s="139"/>
      <c r="I388" s="134" t="n">
        <v>79184.8</v>
      </c>
      <c r="J388" s="139"/>
      <c r="K388" s="139"/>
      <c r="L388" s="185"/>
      <c r="M388" s="134" t="n">
        <v>2141901.01</v>
      </c>
      <c r="N388" s="139"/>
      <c r="O388" s="134"/>
      <c r="P388" s="137"/>
      <c r="Q388" s="134" t="n">
        <v>690889.36</v>
      </c>
      <c r="R388" s="134"/>
      <c r="S388" s="134"/>
      <c r="T388" s="139"/>
      <c r="U388" s="136" t="n">
        <v>115952.04</v>
      </c>
      <c r="V388" s="132" t="n">
        <v>2022</v>
      </c>
    </row>
    <row r="389" customFormat="false" ht="12.75" hidden="false" customHeight="true" outlineLevel="0" collapsed="false">
      <c r="A389" s="132" t="n">
        <v>2</v>
      </c>
      <c r="B389" s="133" t="s">
        <v>692</v>
      </c>
      <c r="C389" s="134" t="n">
        <f aca="false">D389+E389+F389+G389+H389+I389+K389+M389+O389+Q389+R389+S389+T389+U389</f>
        <v>9530544.32</v>
      </c>
      <c r="D389" s="134" t="n">
        <v>867429.59</v>
      </c>
      <c r="E389" s="134" t="n">
        <v>1806303.68</v>
      </c>
      <c r="F389" s="139"/>
      <c r="G389" s="134" t="n">
        <v>256590.07</v>
      </c>
      <c r="H389" s="139"/>
      <c r="I389" s="134" t="n">
        <v>104769.9</v>
      </c>
      <c r="J389" s="139"/>
      <c r="K389" s="139"/>
      <c r="L389" s="185"/>
      <c r="M389" s="134" t="n">
        <v>5568398.52</v>
      </c>
      <c r="N389" s="139"/>
      <c r="O389" s="134"/>
      <c r="P389" s="137"/>
      <c r="Q389" s="134" t="n">
        <v>728349.66</v>
      </c>
      <c r="R389" s="134"/>
      <c r="S389" s="134"/>
      <c r="T389" s="139"/>
      <c r="U389" s="136" t="n">
        <v>198702.9</v>
      </c>
      <c r="V389" s="132" t="n">
        <v>2022</v>
      </c>
    </row>
    <row r="390" customFormat="false" ht="12.75" hidden="false" customHeight="true" outlineLevel="0" collapsed="false">
      <c r="A390" s="161" t="s">
        <v>694</v>
      </c>
      <c r="B390" s="161"/>
      <c r="C390" s="150" t="n">
        <f aca="false">SUM(C388:C389)</f>
        <v>15092043.54</v>
      </c>
      <c r="D390" s="150" t="n">
        <f aca="false">SUM(D388:D389)</f>
        <v>1533670.64</v>
      </c>
      <c r="E390" s="150" t="n">
        <f aca="false">SUM(E388:E389)</f>
        <v>3442066.59</v>
      </c>
      <c r="F390" s="150" t="n">
        <f aca="false">SUM(F388:F389)</f>
        <v>0</v>
      </c>
      <c r="G390" s="150" t="n">
        <f aca="false">SUM(G388:G389)</f>
        <v>488158.12</v>
      </c>
      <c r="H390" s="150" t="n">
        <f aca="false">SUM(H388:H389)</f>
        <v>0</v>
      </c>
      <c r="I390" s="150" t="n">
        <f aca="false">SUM(I388:I389)</f>
        <v>183954.7</v>
      </c>
      <c r="J390" s="150" t="n">
        <f aca="false">SUM(J388:J389)</f>
        <v>0</v>
      </c>
      <c r="K390" s="150" t="n">
        <f aca="false">SUM(K388:K389)</f>
        <v>0</v>
      </c>
      <c r="L390" s="150" t="n">
        <f aca="false">SUM(L388:L389)</f>
        <v>0</v>
      </c>
      <c r="M390" s="150" t="n">
        <f aca="false">SUM(M388:M389)</f>
        <v>7710299.53</v>
      </c>
      <c r="N390" s="150" t="n">
        <f aca="false">SUM(N388:N389)</f>
        <v>0</v>
      </c>
      <c r="O390" s="150" t="n">
        <f aca="false">SUM(O388:O389)</f>
        <v>0</v>
      </c>
      <c r="P390" s="150" t="n">
        <f aca="false">SUM(P388:P389)</f>
        <v>0</v>
      </c>
      <c r="Q390" s="150" t="n">
        <f aca="false">SUM(Q388:Q389)</f>
        <v>1419239.02</v>
      </c>
      <c r="R390" s="150" t="n">
        <f aca="false">SUM(R388:R389)</f>
        <v>0</v>
      </c>
      <c r="S390" s="150" t="n">
        <f aca="false">SUM(S388:S389)</f>
        <v>0</v>
      </c>
      <c r="T390" s="151" t="n">
        <f aca="false">SUM(T388:T389)</f>
        <v>0</v>
      </c>
      <c r="U390" s="150" t="n">
        <f aca="false">SUM(U388:U389)</f>
        <v>314654.94</v>
      </c>
      <c r="V390" s="173"/>
    </row>
    <row r="391" customFormat="false" ht="12.75" hidden="false" customHeight="true" outlineLevel="0" collapsed="false">
      <c r="A391" s="132" t="n">
        <v>1</v>
      </c>
      <c r="B391" s="133" t="s">
        <v>695</v>
      </c>
      <c r="C391" s="134" t="n">
        <f aca="false">D391+E391+F391+G391+H391+I391+K391+M391+O391+Q391+R391+S391+T391+U391</f>
        <v>120074.87</v>
      </c>
      <c r="D391" s="134"/>
      <c r="E391" s="134"/>
      <c r="F391" s="134"/>
      <c r="G391" s="134"/>
      <c r="H391" s="134"/>
      <c r="I391" s="134"/>
      <c r="J391" s="140"/>
      <c r="K391" s="140"/>
      <c r="L391" s="156"/>
      <c r="M391" s="134"/>
      <c r="N391" s="156"/>
      <c r="O391" s="140"/>
      <c r="P391" s="134"/>
      <c r="Q391" s="134"/>
      <c r="R391" s="134"/>
      <c r="S391" s="140"/>
      <c r="T391" s="136" t="n">
        <v>120074.87</v>
      </c>
      <c r="U391" s="134"/>
      <c r="V391" s="132" t="n">
        <v>2023</v>
      </c>
    </row>
    <row r="392" customFormat="false" ht="12.75" hidden="false" customHeight="true" outlineLevel="0" collapsed="false">
      <c r="A392" s="132" t="n">
        <v>2</v>
      </c>
      <c r="B392" s="133" t="s">
        <v>697</v>
      </c>
      <c r="C392" s="134" t="n">
        <f aca="false">D392+E392+F392+G392+H392+I392+K392+M392+O392+Q392+R392+S392+T392+U392</f>
        <v>381040.68</v>
      </c>
      <c r="D392" s="134"/>
      <c r="E392" s="134"/>
      <c r="F392" s="134"/>
      <c r="G392" s="134"/>
      <c r="H392" s="134"/>
      <c r="I392" s="134"/>
      <c r="J392" s="140"/>
      <c r="K392" s="140"/>
      <c r="L392" s="156"/>
      <c r="M392" s="134"/>
      <c r="N392" s="156"/>
      <c r="O392" s="140"/>
      <c r="P392" s="134"/>
      <c r="Q392" s="134"/>
      <c r="R392" s="134"/>
      <c r="S392" s="136" t="n">
        <v>373057.25</v>
      </c>
      <c r="T392" s="136"/>
      <c r="U392" s="136" t="n">
        <v>7983.43</v>
      </c>
      <c r="V392" s="132" t="n">
        <v>2023</v>
      </c>
    </row>
    <row r="393" customFormat="false" ht="12.75" hidden="false" customHeight="true" outlineLevel="0" collapsed="false">
      <c r="A393" s="132" t="n">
        <v>3</v>
      </c>
      <c r="B393" s="133" t="s">
        <v>699</v>
      </c>
      <c r="C393" s="134" t="n">
        <f aca="false">D393+E393+F393+G393+H393+I393+K393+M393+O393+Q393+R393+S393+T393+U393</f>
        <v>7244957.4</v>
      </c>
      <c r="D393" s="134" t="n">
        <v>654695</v>
      </c>
      <c r="E393" s="134" t="n">
        <v>1148618</v>
      </c>
      <c r="F393" s="134"/>
      <c r="G393" s="134" t="n">
        <v>164515</v>
      </c>
      <c r="H393" s="134"/>
      <c r="I393" s="134" t="n">
        <v>122146</v>
      </c>
      <c r="J393" s="140"/>
      <c r="K393" s="140"/>
      <c r="L393" s="156"/>
      <c r="M393" s="134" t="n">
        <v>3494100</v>
      </c>
      <c r="N393" s="156"/>
      <c r="O393" s="134"/>
      <c r="P393" s="134"/>
      <c r="Q393" s="134" t="n">
        <v>1533696</v>
      </c>
      <c r="R393" s="134"/>
      <c r="S393" s="134"/>
      <c r="T393" s="134"/>
      <c r="U393" s="136" t="n">
        <v>127187.4</v>
      </c>
      <c r="V393" s="132" t="n">
        <v>2023</v>
      </c>
    </row>
    <row r="394" customFormat="false" ht="12.75" hidden="false" customHeight="true" outlineLevel="0" collapsed="false">
      <c r="A394" s="132" t="n">
        <v>4</v>
      </c>
      <c r="B394" s="133" t="s">
        <v>701</v>
      </c>
      <c r="C394" s="134" t="n">
        <f aca="false">D394+E394+F394+G394+H394+I394+K394+M394+O394+Q394+R394+S394+T394+U394</f>
        <v>9652450.66</v>
      </c>
      <c r="D394" s="134" t="n">
        <v>779333</v>
      </c>
      <c r="E394" s="134" t="n">
        <v>1481630</v>
      </c>
      <c r="F394" s="134"/>
      <c r="G394" s="134" t="n">
        <v>447356</v>
      </c>
      <c r="H394" s="134"/>
      <c r="I394" s="134" t="n">
        <v>299626</v>
      </c>
      <c r="J394" s="140"/>
      <c r="K394" s="140"/>
      <c r="L394" s="156"/>
      <c r="M394" s="134" t="n">
        <v>3508365</v>
      </c>
      <c r="N394" s="156"/>
      <c r="O394" s="134"/>
      <c r="P394" s="134"/>
      <c r="Q394" s="134" t="n">
        <v>2966689</v>
      </c>
      <c r="R394" s="134"/>
      <c r="S394" s="134"/>
      <c r="T394" s="134"/>
      <c r="U394" s="136" t="n">
        <v>169451.66</v>
      </c>
      <c r="V394" s="132" t="n">
        <v>2023</v>
      </c>
    </row>
    <row r="395" customFormat="false" ht="12.75" hidden="false" customHeight="true" outlineLevel="0" collapsed="false">
      <c r="A395" s="132" t="n">
        <v>5</v>
      </c>
      <c r="B395" s="133" t="s">
        <v>703</v>
      </c>
      <c r="C395" s="134" t="n">
        <f aca="false">D395+E395+F395+G395+H395+I395+K395+M395+O395+Q395+R395+S395+T395+U395</f>
        <v>165192.02</v>
      </c>
      <c r="D395" s="134"/>
      <c r="E395" s="134"/>
      <c r="F395" s="134"/>
      <c r="G395" s="134"/>
      <c r="H395" s="134"/>
      <c r="I395" s="134" t="n">
        <v>34018.18</v>
      </c>
      <c r="J395" s="140"/>
      <c r="K395" s="140"/>
      <c r="L395" s="156"/>
      <c r="M395" s="134"/>
      <c r="N395" s="156"/>
      <c r="O395" s="140"/>
      <c r="P395" s="134"/>
      <c r="Q395" s="134" t="n">
        <v>131173.84</v>
      </c>
      <c r="R395" s="134"/>
      <c r="S395" s="140"/>
      <c r="T395" s="136"/>
      <c r="U395" s="136"/>
      <c r="V395" s="132" t="n">
        <v>2023</v>
      </c>
    </row>
    <row r="396" customFormat="false" ht="12.75" hidden="false" customHeight="true" outlineLevel="0" collapsed="false">
      <c r="A396" s="161" t="s">
        <v>705</v>
      </c>
      <c r="B396" s="161"/>
      <c r="C396" s="150" t="n">
        <f aca="false">SUM(C391:C395)</f>
        <v>17563715.63</v>
      </c>
      <c r="D396" s="150" t="n">
        <f aca="false">SUM(D391:D395)</f>
        <v>1434028</v>
      </c>
      <c r="E396" s="150" t="n">
        <f aca="false">SUM(E391:E395)</f>
        <v>2630248</v>
      </c>
      <c r="F396" s="150" t="n">
        <f aca="false">SUM(F391:F395)</f>
        <v>0</v>
      </c>
      <c r="G396" s="150" t="n">
        <f aca="false">SUM(G391:G395)</f>
        <v>611871</v>
      </c>
      <c r="H396" s="150" t="n">
        <f aca="false">SUM(H391:H395)</f>
        <v>0</v>
      </c>
      <c r="I396" s="150" t="n">
        <f aca="false">SUM(I391:I395)</f>
        <v>455790.18</v>
      </c>
      <c r="J396" s="150" t="n">
        <f aca="false">SUM(J391:J395)</f>
        <v>0</v>
      </c>
      <c r="K396" s="150" t="n">
        <f aca="false">SUM(K391:K395)</f>
        <v>0</v>
      </c>
      <c r="L396" s="150" t="n">
        <f aca="false">SUM(L391:L395)</f>
        <v>0</v>
      </c>
      <c r="M396" s="150" t="n">
        <f aca="false">SUM(M391:M395)</f>
        <v>7002465</v>
      </c>
      <c r="N396" s="150" t="n">
        <f aca="false">SUM(N391:N395)</f>
        <v>0</v>
      </c>
      <c r="O396" s="150" t="n">
        <f aca="false">SUM(O391:O395)</f>
        <v>0</v>
      </c>
      <c r="P396" s="150" t="n">
        <f aca="false">SUM(P391:P395)</f>
        <v>0</v>
      </c>
      <c r="Q396" s="150" t="n">
        <f aca="false">SUM(Q391:Q395)</f>
        <v>4631558.84</v>
      </c>
      <c r="R396" s="150" t="n">
        <f aca="false">SUM(R391:R395)</f>
        <v>0</v>
      </c>
      <c r="S396" s="150" t="n">
        <f aca="false">SUM(S391:S395)</f>
        <v>373057.25</v>
      </c>
      <c r="T396" s="150" t="n">
        <f aca="false">SUM(T391:T395)</f>
        <v>120074.87</v>
      </c>
      <c r="U396" s="150" t="n">
        <f aca="false">SUM(U391:U395)</f>
        <v>304622.49</v>
      </c>
      <c r="V396" s="173"/>
    </row>
    <row r="397" customFormat="false" ht="12.75" hidden="false" customHeight="true" outlineLevel="0" collapsed="false">
      <c r="A397" s="132" t="n">
        <v>1</v>
      </c>
      <c r="B397" s="133" t="s">
        <v>706</v>
      </c>
      <c r="C397" s="134" t="n">
        <f aca="false">D397+E397+F397+G397+H397+I397+K397+M397+O397+Q397+R397+S397+T397+U397</f>
        <v>33082.74</v>
      </c>
      <c r="D397" s="134"/>
      <c r="E397" s="134"/>
      <c r="F397" s="134"/>
      <c r="G397" s="134"/>
      <c r="H397" s="134"/>
      <c r="I397" s="134"/>
      <c r="J397" s="140"/>
      <c r="K397" s="140"/>
      <c r="L397" s="156"/>
      <c r="M397" s="134"/>
      <c r="N397" s="156"/>
      <c r="O397" s="140"/>
      <c r="P397" s="134"/>
      <c r="Q397" s="134"/>
      <c r="R397" s="134"/>
      <c r="S397" s="140"/>
      <c r="T397" s="136" t="n">
        <v>33082.74</v>
      </c>
      <c r="U397" s="134"/>
      <c r="V397" s="132" t="n">
        <v>2024</v>
      </c>
    </row>
    <row r="398" customFormat="false" ht="12.75" hidden="false" customHeight="true" outlineLevel="0" collapsed="false">
      <c r="A398" s="132" t="n">
        <v>2</v>
      </c>
      <c r="B398" s="133" t="s">
        <v>709</v>
      </c>
      <c r="C398" s="134" t="n">
        <f aca="false">D398+E398+F398+G398+H398+I398+K398+M398+O398+Q398+R398+S398+T398+U398</f>
        <v>43905.98</v>
      </c>
      <c r="D398" s="134"/>
      <c r="E398" s="134"/>
      <c r="F398" s="134"/>
      <c r="G398" s="134"/>
      <c r="H398" s="134"/>
      <c r="I398" s="134"/>
      <c r="J398" s="140"/>
      <c r="K398" s="140"/>
      <c r="L398" s="156"/>
      <c r="M398" s="134"/>
      <c r="N398" s="156"/>
      <c r="O398" s="140"/>
      <c r="P398" s="134"/>
      <c r="Q398" s="134"/>
      <c r="R398" s="134"/>
      <c r="S398" s="140"/>
      <c r="T398" s="136" t="n">
        <v>43905.98</v>
      </c>
      <c r="U398" s="134"/>
      <c r="V398" s="132" t="n">
        <v>2024</v>
      </c>
    </row>
    <row r="399" customFormat="false" ht="12.75" hidden="false" customHeight="true" outlineLevel="0" collapsed="false">
      <c r="A399" s="161" t="s">
        <v>711</v>
      </c>
      <c r="B399" s="161"/>
      <c r="C399" s="150" t="n">
        <f aca="false">SUM(C397:C398)</f>
        <v>76988.72</v>
      </c>
      <c r="D399" s="150" t="n">
        <f aca="false">SUM(D397:D398)</f>
        <v>0</v>
      </c>
      <c r="E399" s="150" t="n">
        <f aca="false">SUM(E397:E398)</f>
        <v>0</v>
      </c>
      <c r="F399" s="150" t="n">
        <f aca="false">SUM(F397:F398)</f>
        <v>0</v>
      </c>
      <c r="G399" s="150" t="n">
        <f aca="false">SUM(G397:G398)</f>
        <v>0</v>
      </c>
      <c r="H399" s="150" t="n">
        <f aca="false">SUM(H397:H398)</f>
        <v>0</v>
      </c>
      <c r="I399" s="150" t="n">
        <f aca="false">SUM(I397:I398)</f>
        <v>0</v>
      </c>
      <c r="J399" s="150" t="n">
        <f aca="false">SUM(J397:J398)</f>
        <v>0</v>
      </c>
      <c r="K399" s="150" t="n">
        <f aca="false">SUM(K397:K398)</f>
        <v>0</v>
      </c>
      <c r="L399" s="150" t="n">
        <f aca="false">SUM(L397:L398)</f>
        <v>0</v>
      </c>
      <c r="M399" s="150" t="n">
        <f aca="false">SUM(M397:M398)</f>
        <v>0</v>
      </c>
      <c r="N399" s="150" t="n">
        <f aca="false">SUM(N397:N398)</f>
        <v>0</v>
      </c>
      <c r="O399" s="150" t="n">
        <f aca="false">SUM(O397:O398)</f>
        <v>0</v>
      </c>
      <c r="P399" s="150" t="n">
        <f aca="false">SUM(P397:P398)</f>
        <v>0</v>
      </c>
      <c r="Q399" s="150" t="n">
        <f aca="false">SUM(Q397:Q398)</f>
        <v>0</v>
      </c>
      <c r="R399" s="150" t="n">
        <f aca="false">SUM(R397:R398)</f>
        <v>0</v>
      </c>
      <c r="S399" s="150" t="n">
        <f aca="false">SUM(S397:S398)</f>
        <v>0</v>
      </c>
      <c r="T399" s="150" t="n">
        <f aca="false">SUM(T397:T398)</f>
        <v>76988.72</v>
      </c>
      <c r="U399" s="150" t="n">
        <f aca="false">SUM(U397:U398)</f>
        <v>0</v>
      </c>
      <c r="V399" s="173"/>
    </row>
    <row r="400" customFormat="false" ht="12.75" hidden="false" customHeight="true" outlineLevel="0" collapsed="false">
      <c r="A400" s="172" t="s">
        <v>712</v>
      </c>
      <c r="B400" s="172"/>
      <c r="C400" s="146" t="n">
        <f aca="false">C390+C396+C399</f>
        <v>32732747.89</v>
      </c>
      <c r="D400" s="146" t="n">
        <f aca="false">D390+D396+D399</f>
        <v>2967698.64</v>
      </c>
      <c r="E400" s="146" t="n">
        <f aca="false">E390+E396+E399</f>
        <v>6072314.59</v>
      </c>
      <c r="F400" s="146" t="n">
        <f aca="false">F390+F396+F399</f>
        <v>0</v>
      </c>
      <c r="G400" s="146" t="n">
        <f aca="false">G390+G396+G399</f>
        <v>1100029.12</v>
      </c>
      <c r="H400" s="146" t="n">
        <f aca="false">H390+H396+H399</f>
        <v>0</v>
      </c>
      <c r="I400" s="146" t="n">
        <f aca="false">I390+I396+I399</f>
        <v>639744.88</v>
      </c>
      <c r="J400" s="146" t="n">
        <f aca="false">J390+J396+J399</f>
        <v>0</v>
      </c>
      <c r="K400" s="146" t="n">
        <f aca="false">K390+K396+K399</f>
        <v>0</v>
      </c>
      <c r="L400" s="146" t="n">
        <f aca="false">L390+L396+L399</f>
        <v>0</v>
      </c>
      <c r="M400" s="146" t="n">
        <f aca="false">M390+M396+M399</f>
        <v>14712764.53</v>
      </c>
      <c r="N400" s="146" t="n">
        <f aca="false">N390+N396+N399</f>
        <v>0</v>
      </c>
      <c r="O400" s="146" t="n">
        <f aca="false">O390+O396+O399</f>
        <v>0</v>
      </c>
      <c r="P400" s="146" t="n">
        <f aca="false">P390+P396+P399</f>
        <v>0</v>
      </c>
      <c r="Q400" s="146" t="n">
        <f aca="false">Q390+Q396+Q399</f>
        <v>6050797.86</v>
      </c>
      <c r="R400" s="146" t="n">
        <f aca="false">R390+R396+R399</f>
        <v>0</v>
      </c>
      <c r="S400" s="146" t="n">
        <f aca="false">S390+S396+S399</f>
        <v>373057.25</v>
      </c>
      <c r="T400" s="147" t="n">
        <f aca="false">T390+T396+T399</f>
        <v>197063.59</v>
      </c>
      <c r="U400" s="146" t="n">
        <f aca="false">U390+U396+U399</f>
        <v>619277.43</v>
      </c>
      <c r="V400" s="174"/>
    </row>
    <row r="401" customFormat="false" ht="12.75" hidden="false" customHeight="true" outlineLevel="0" collapsed="false">
      <c r="A401" s="155" t="s">
        <v>713</v>
      </c>
      <c r="B401" s="155"/>
      <c r="C401" s="134"/>
      <c r="D401" s="139"/>
      <c r="E401" s="139"/>
      <c r="F401" s="139"/>
      <c r="G401" s="139"/>
      <c r="H401" s="139"/>
      <c r="I401" s="139"/>
      <c r="J401" s="139"/>
      <c r="K401" s="139"/>
      <c r="L401" s="185"/>
      <c r="M401" s="139"/>
      <c r="N401" s="139"/>
      <c r="O401" s="140"/>
      <c r="P401" s="137"/>
      <c r="Q401" s="139"/>
      <c r="R401" s="139"/>
      <c r="S401" s="139"/>
      <c r="T401" s="134"/>
      <c r="U401" s="139"/>
      <c r="V401" s="132"/>
    </row>
    <row r="402" customFormat="false" ht="12" hidden="false" customHeight="true" outlineLevel="0" collapsed="false">
      <c r="A402" s="132" t="n">
        <v>1</v>
      </c>
      <c r="B402" s="133" t="s">
        <v>714</v>
      </c>
      <c r="C402" s="134" t="n">
        <f aca="false">D402+E402+F402+G402+H402+I402+K402+M402+O402+Q402+R402+S402+T402+U402</f>
        <v>6175334.4</v>
      </c>
      <c r="D402" s="134" t="n">
        <v>427512.7</v>
      </c>
      <c r="E402" s="134"/>
      <c r="F402" s="134"/>
      <c r="G402" s="134"/>
      <c r="H402" s="134"/>
      <c r="I402" s="134"/>
      <c r="J402" s="134"/>
      <c r="K402" s="134"/>
      <c r="L402" s="134"/>
      <c r="M402" s="134" t="n">
        <v>3494483.79</v>
      </c>
      <c r="N402" s="134"/>
      <c r="O402" s="134"/>
      <c r="P402" s="134"/>
      <c r="Q402" s="134" t="n">
        <v>2123318.07</v>
      </c>
      <c r="R402" s="134"/>
      <c r="S402" s="134"/>
      <c r="T402" s="134"/>
      <c r="U402" s="136" t="n">
        <v>130019.84</v>
      </c>
      <c r="V402" s="132" t="n">
        <v>2022</v>
      </c>
    </row>
    <row r="403" customFormat="false" ht="12.75" hidden="false" customHeight="true" outlineLevel="0" collapsed="false">
      <c r="A403" s="161" t="s">
        <v>716</v>
      </c>
      <c r="B403" s="161"/>
      <c r="C403" s="150" t="n">
        <f aca="false">SUM(C402)</f>
        <v>6175334.4</v>
      </c>
      <c r="D403" s="150" t="n">
        <f aca="false">SUM(D402)</f>
        <v>427512.7</v>
      </c>
      <c r="E403" s="150" t="n">
        <f aca="false">SUM(E402)</f>
        <v>0</v>
      </c>
      <c r="F403" s="150" t="n">
        <f aca="false">SUM(F402)</f>
        <v>0</v>
      </c>
      <c r="G403" s="150" t="n">
        <f aca="false">SUM(G402)</f>
        <v>0</v>
      </c>
      <c r="H403" s="150" t="n">
        <f aca="false">SUM(H402)</f>
        <v>0</v>
      </c>
      <c r="I403" s="150" t="n">
        <f aca="false">SUM(I402)</f>
        <v>0</v>
      </c>
      <c r="J403" s="150" t="n">
        <f aca="false">SUM(J402)</f>
        <v>0</v>
      </c>
      <c r="K403" s="150" t="n">
        <f aca="false">SUM(K402)</f>
        <v>0</v>
      </c>
      <c r="L403" s="150" t="n">
        <f aca="false">SUM(L402)</f>
        <v>0</v>
      </c>
      <c r="M403" s="150" t="n">
        <f aca="false">SUM(M402)</f>
        <v>3494483.79</v>
      </c>
      <c r="N403" s="150" t="n">
        <f aca="false">SUM(N402)</f>
        <v>0</v>
      </c>
      <c r="O403" s="150" t="n">
        <f aca="false">SUM(O402)</f>
        <v>0</v>
      </c>
      <c r="P403" s="150" t="n">
        <f aca="false">SUM(P402)</f>
        <v>0</v>
      </c>
      <c r="Q403" s="150" t="n">
        <f aca="false">SUM(Q402)</f>
        <v>2123318.07</v>
      </c>
      <c r="R403" s="150" t="n">
        <f aca="false">SUM(R402)</f>
        <v>0</v>
      </c>
      <c r="S403" s="150" t="n">
        <f aca="false">SUM(S402)</f>
        <v>0</v>
      </c>
      <c r="T403" s="151" t="n">
        <f aca="false">SUM(T402)</f>
        <v>0</v>
      </c>
      <c r="U403" s="150" t="n">
        <f aca="false">SUM(U402)</f>
        <v>130019.84</v>
      </c>
      <c r="V403" s="173"/>
    </row>
    <row r="404" customFormat="false" ht="12.75" hidden="false" customHeight="true" outlineLevel="0" collapsed="false">
      <c r="A404" s="188" t="n">
        <v>1</v>
      </c>
      <c r="B404" s="155"/>
      <c r="C404" s="135"/>
      <c r="D404" s="135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89"/>
    </row>
    <row r="405" customFormat="false" ht="12.75" hidden="false" customHeight="true" outlineLevel="0" collapsed="false">
      <c r="A405" s="190" t="s">
        <v>717</v>
      </c>
      <c r="B405" s="190"/>
      <c r="C405" s="150" t="n">
        <v>0</v>
      </c>
      <c r="D405" s="150" t="n">
        <v>0</v>
      </c>
      <c r="E405" s="150" t="n">
        <v>0</v>
      </c>
      <c r="F405" s="150" t="n">
        <v>0</v>
      </c>
      <c r="G405" s="150" t="n">
        <v>0</v>
      </c>
      <c r="H405" s="150" t="n">
        <v>0</v>
      </c>
      <c r="I405" s="150" t="n">
        <v>0</v>
      </c>
      <c r="J405" s="150" t="n">
        <v>0</v>
      </c>
      <c r="K405" s="150" t="n">
        <v>0</v>
      </c>
      <c r="L405" s="150" t="n">
        <v>0</v>
      </c>
      <c r="M405" s="150" t="n">
        <v>0</v>
      </c>
      <c r="N405" s="150" t="n">
        <v>0</v>
      </c>
      <c r="O405" s="150" t="n">
        <v>0</v>
      </c>
      <c r="P405" s="150" t="n">
        <v>0</v>
      </c>
      <c r="Q405" s="150" t="n">
        <v>0</v>
      </c>
      <c r="R405" s="150" t="n">
        <v>0</v>
      </c>
      <c r="S405" s="150" t="n">
        <v>0</v>
      </c>
      <c r="T405" s="151" t="n">
        <v>0</v>
      </c>
      <c r="U405" s="150" t="n">
        <v>0</v>
      </c>
      <c r="V405" s="173"/>
    </row>
    <row r="406" s="162" customFormat="true" ht="12.75" hidden="false" customHeight="true" outlineLevel="0" collapsed="false">
      <c r="A406" s="132" t="n">
        <v>1</v>
      </c>
      <c r="B406" s="133" t="s">
        <v>970</v>
      </c>
      <c r="C406" s="134" t="n">
        <f aca="false">D406+E406+F406+G406+H406+I406+K406+M406+O406+Q406+R406+S406+T406+U406</f>
        <v>455108.35</v>
      </c>
      <c r="D406" s="135"/>
      <c r="E406" s="134" t="n">
        <v>405909.26</v>
      </c>
      <c r="F406" s="134"/>
      <c r="G406" s="134"/>
      <c r="H406" s="135"/>
      <c r="I406" s="134" t="n">
        <v>39616.92</v>
      </c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91"/>
      <c r="U406" s="136" t="n">
        <v>9582.17</v>
      </c>
      <c r="V406" s="132" t="n">
        <v>2024</v>
      </c>
    </row>
    <row r="407" customFormat="false" ht="12.75" hidden="false" customHeight="true" outlineLevel="0" collapsed="false">
      <c r="A407" s="161" t="s">
        <v>718</v>
      </c>
      <c r="B407" s="161"/>
      <c r="C407" s="150" t="n">
        <f aca="false">SUM(C406:C406)</f>
        <v>455108.35</v>
      </c>
      <c r="D407" s="150" t="n">
        <f aca="false">SUM(D406:D406)</f>
        <v>0</v>
      </c>
      <c r="E407" s="150" t="n">
        <f aca="false">SUM(E406:E406)</f>
        <v>405909.26</v>
      </c>
      <c r="F407" s="150" t="n">
        <f aca="false">SUM(F406:F406)</f>
        <v>0</v>
      </c>
      <c r="G407" s="150" t="n">
        <f aca="false">SUM(G406:G406)</f>
        <v>0</v>
      </c>
      <c r="H407" s="150" t="n">
        <f aca="false">SUM(H406:H406)</f>
        <v>0</v>
      </c>
      <c r="I407" s="150" t="n">
        <f aca="false">SUM(I406:I406)</f>
        <v>39616.92</v>
      </c>
      <c r="J407" s="150" t="n">
        <f aca="false">SUM(J406:J406)</f>
        <v>0</v>
      </c>
      <c r="K407" s="150" t="n">
        <f aca="false">SUM(K406:K406)</f>
        <v>0</v>
      </c>
      <c r="L407" s="150" t="n">
        <f aca="false">SUM(L406:L406)</f>
        <v>0</v>
      </c>
      <c r="M407" s="150" t="n">
        <f aca="false">SUM(M406:M406)</f>
        <v>0</v>
      </c>
      <c r="N407" s="150" t="n">
        <f aca="false">SUM(N406:N406)</f>
        <v>0</v>
      </c>
      <c r="O407" s="150" t="n">
        <f aca="false">SUM(O406:O406)</f>
        <v>0</v>
      </c>
      <c r="P407" s="150" t="n">
        <f aca="false">SUM(P406:P406)</f>
        <v>0</v>
      </c>
      <c r="Q407" s="150" t="n">
        <f aca="false">SUM(Q406:Q406)</f>
        <v>0</v>
      </c>
      <c r="R407" s="150" t="n">
        <f aca="false">SUM(R406:R406)</f>
        <v>0</v>
      </c>
      <c r="S407" s="150" t="n">
        <f aca="false">SUM(S406:S406)</f>
        <v>0</v>
      </c>
      <c r="T407" s="150" t="n">
        <f aca="false">SUM(T406:T406)</f>
        <v>0</v>
      </c>
      <c r="U407" s="150" t="n">
        <f aca="false">SUM(U406:U406)</f>
        <v>9582.17</v>
      </c>
      <c r="V407" s="173"/>
    </row>
    <row r="408" customFormat="false" ht="12.75" hidden="false" customHeight="true" outlineLevel="0" collapsed="false">
      <c r="A408" s="172" t="s">
        <v>719</v>
      </c>
      <c r="B408" s="172"/>
      <c r="C408" s="146" t="n">
        <f aca="false">C403+C405+C407</f>
        <v>6630442.75</v>
      </c>
      <c r="D408" s="146" t="n">
        <f aca="false">D403+D405+D407</f>
        <v>427512.7</v>
      </c>
      <c r="E408" s="146" t="n">
        <f aca="false">E403+E405+E407</f>
        <v>405909.26</v>
      </c>
      <c r="F408" s="146" t="n">
        <f aca="false">F403+F405+F407</f>
        <v>0</v>
      </c>
      <c r="G408" s="146" t="n">
        <f aca="false">G403+G405+G407</f>
        <v>0</v>
      </c>
      <c r="H408" s="146" t="n">
        <f aca="false">H403+H405+H407</f>
        <v>0</v>
      </c>
      <c r="I408" s="146" t="n">
        <f aca="false">I403+I405+I407</f>
        <v>39616.92</v>
      </c>
      <c r="J408" s="146" t="n">
        <f aca="false">J403+J405+J407</f>
        <v>0</v>
      </c>
      <c r="K408" s="146" t="n">
        <f aca="false">K403+K405+K407</f>
        <v>0</v>
      </c>
      <c r="L408" s="146" t="n">
        <f aca="false">L403+L405+L407</f>
        <v>0</v>
      </c>
      <c r="M408" s="146" t="n">
        <f aca="false">M403+M405+M407</f>
        <v>3494483.79</v>
      </c>
      <c r="N408" s="146" t="n">
        <f aca="false">N403+N405+N407</f>
        <v>0</v>
      </c>
      <c r="O408" s="146" t="n">
        <f aca="false">O403+O405+O407</f>
        <v>0</v>
      </c>
      <c r="P408" s="146" t="n">
        <f aca="false">P403+P405+P407</f>
        <v>0</v>
      </c>
      <c r="Q408" s="146" t="n">
        <f aca="false">Q403+Q405+Q407</f>
        <v>2123318.07</v>
      </c>
      <c r="R408" s="146" t="n">
        <f aca="false">R403+R405+R407</f>
        <v>0</v>
      </c>
      <c r="S408" s="146" t="n">
        <f aca="false">S403+S405+S407</f>
        <v>0</v>
      </c>
      <c r="T408" s="147" t="n">
        <f aca="false">T403+T405+T407</f>
        <v>0</v>
      </c>
      <c r="U408" s="146" t="n">
        <f aca="false">U403+U405+U407</f>
        <v>139602.01</v>
      </c>
      <c r="V408" s="174"/>
    </row>
    <row r="409" customFormat="false" ht="12.75" hidden="false" customHeight="true" outlineLevel="0" collapsed="false">
      <c r="A409" s="155" t="s">
        <v>971</v>
      </c>
      <c r="B409" s="155"/>
      <c r="C409" s="134"/>
      <c r="D409" s="139"/>
      <c r="E409" s="139"/>
      <c r="F409" s="139"/>
      <c r="G409" s="139"/>
      <c r="H409" s="139"/>
      <c r="I409" s="139"/>
      <c r="J409" s="139"/>
      <c r="K409" s="139"/>
      <c r="L409" s="185"/>
      <c r="M409" s="139"/>
      <c r="N409" s="139"/>
      <c r="O409" s="140"/>
      <c r="P409" s="137"/>
      <c r="Q409" s="139"/>
      <c r="R409" s="139"/>
      <c r="S409" s="139"/>
      <c r="T409" s="134"/>
      <c r="U409" s="139"/>
      <c r="V409" s="132"/>
    </row>
    <row r="410" customFormat="false" ht="12.75" hidden="false" customHeight="true" outlineLevel="0" collapsed="false">
      <c r="A410" s="132" t="n">
        <v>1</v>
      </c>
      <c r="B410" s="133" t="s">
        <v>721</v>
      </c>
      <c r="C410" s="134" t="n">
        <f aca="false">D410+E410+F410+G410+H410+I410+K410+M410+O410+Q410+R410+S410+T410+U410</f>
        <v>322586.02</v>
      </c>
      <c r="D410" s="134"/>
      <c r="E410" s="134"/>
      <c r="F410" s="139"/>
      <c r="G410" s="134"/>
      <c r="H410" s="134"/>
      <c r="I410" s="134"/>
      <c r="J410" s="139"/>
      <c r="K410" s="139"/>
      <c r="L410" s="156"/>
      <c r="M410" s="134"/>
      <c r="N410" s="139"/>
      <c r="O410" s="140"/>
      <c r="P410" s="134"/>
      <c r="Q410" s="134"/>
      <c r="R410" s="134"/>
      <c r="S410" s="134"/>
      <c r="T410" s="136" t="n">
        <v>322586.02</v>
      </c>
      <c r="U410" s="134"/>
      <c r="V410" s="132" t="n">
        <v>2022</v>
      </c>
    </row>
    <row r="411" customFormat="false" ht="12.75" hidden="false" customHeight="true" outlineLevel="0" collapsed="false">
      <c r="A411" s="132" t="n">
        <v>2</v>
      </c>
      <c r="B411" s="133" t="s">
        <v>723</v>
      </c>
      <c r="C411" s="134" t="n">
        <f aca="false">D411+E411+F411+G411+H411+I411+K411+M411+O411+Q411+R411+S411+T411+U411</f>
        <v>316551.82</v>
      </c>
      <c r="D411" s="134"/>
      <c r="E411" s="134"/>
      <c r="F411" s="139"/>
      <c r="G411" s="134"/>
      <c r="H411" s="134"/>
      <c r="I411" s="134"/>
      <c r="J411" s="139"/>
      <c r="K411" s="139"/>
      <c r="L411" s="156"/>
      <c r="M411" s="134"/>
      <c r="N411" s="139"/>
      <c r="O411" s="134"/>
      <c r="P411" s="134"/>
      <c r="Q411" s="134"/>
      <c r="R411" s="134"/>
      <c r="S411" s="134"/>
      <c r="T411" s="136" t="n">
        <v>316551.82</v>
      </c>
      <c r="U411" s="134"/>
      <c r="V411" s="132" t="n">
        <v>2022</v>
      </c>
    </row>
    <row r="412" customFormat="false" ht="12.75" hidden="false" customHeight="true" outlineLevel="0" collapsed="false">
      <c r="A412" s="132" t="n">
        <v>3</v>
      </c>
      <c r="B412" s="133" t="s">
        <v>725</v>
      </c>
      <c r="C412" s="134" t="n">
        <f aca="false">D412+E412+F412+G412+H412+I412+K412+M412+O412+Q412+R412+S412+T412+U412</f>
        <v>274651.32</v>
      </c>
      <c r="D412" s="134"/>
      <c r="E412" s="134"/>
      <c r="F412" s="134"/>
      <c r="G412" s="134"/>
      <c r="H412" s="134"/>
      <c r="I412" s="134"/>
      <c r="J412" s="139"/>
      <c r="K412" s="139"/>
      <c r="L412" s="156"/>
      <c r="M412" s="134"/>
      <c r="N412" s="140"/>
      <c r="O412" s="134"/>
      <c r="P412" s="134"/>
      <c r="Q412" s="134"/>
      <c r="R412" s="134"/>
      <c r="S412" s="134"/>
      <c r="T412" s="136" t="n">
        <v>274651.32</v>
      </c>
      <c r="U412" s="134"/>
      <c r="V412" s="132" t="n">
        <v>2022</v>
      </c>
    </row>
    <row r="413" customFormat="false" ht="12.75" hidden="false" customHeight="true" outlineLevel="0" collapsed="false">
      <c r="A413" s="132" t="n">
        <v>4</v>
      </c>
      <c r="B413" s="133" t="s">
        <v>727</v>
      </c>
      <c r="C413" s="134" t="n">
        <f aca="false">D413+E413+F413+G413+H413+I413+K413+M413+O413+Q413+R413+S413+T413+U413</f>
        <v>264324.36</v>
      </c>
      <c r="D413" s="134"/>
      <c r="E413" s="134"/>
      <c r="F413" s="134"/>
      <c r="G413" s="134"/>
      <c r="H413" s="134"/>
      <c r="I413" s="134"/>
      <c r="J413" s="139"/>
      <c r="K413" s="139"/>
      <c r="L413" s="156"/>
      <c r="M413" s="134"/>
      <c r="N413" s="140"/>
      <c r="O413" s="134"/>
      <c r="P413" s="134"/>
      <c r="Q413" s="134"/>
      <c r="R413" s="134"/>
      <c r="S413" s="134"/>
      <c r="T413" s="136" t="n">
        <v>264324.36</v>
      </c>
      <c r="U413" s="134"/>
      <c r="V413" s="132" t="n">
        <v>2022</v>
      </c>
    </row>
    <row r="414" customFormat="false" ht="12.75" hidden="false" customHeight="true" outlineLevel="0" collapsed="false">
      <c r="A414" s="132" t="n">
        <v>5</v>
      </c>
      <c r="B414" s="133" t="s">
        <v>729</v>
      </c>
      <c r="C414" s="134" t="n">
        <f aca="false">D414+E414+F414+G414+H414+I414+K414+M414+O414+Q414+R414+S414+T414+U414</f>
        <v>49466.48</v>
      </c>
      <c r="D414" s="134"/>
      <c r="E414" s="134"/>
      <c r="F414" s="134"/>
      <c r="G414" s="134"/>
      <c r="H414" s="134"/>
      <c r="I414" s="134"/>
      <c r="J414" s="139"/>
      <c r="K414" s="139"/>
      <c r="L414" s="156"/>
      <c r="M414" s="134"/>
      <c r="N414" s="140"/>
      <c r="O414" s="140"/>
      <c r="P414" s="134"/>
      <c r="Q414" s="134"/>
      <c r="R414" s="134"/>
      <c r="S414" s="134"/>
      <c r="T414" s="136" t="n">
        <v>49466.48</v>
      </c>
      <c r="U414" s="134"/>
      <c r="V414" s="132" t="n">
        <v>2022</v>
      </c>
    </row>
    <row r="415" customFormat="false" ht="12.75" hidden="false" customHeight="true" outlineLevel="0" collapsed="false">
      <c r="A415" s="132" t="n">
        <v>6</v>
      </c>
      <c r="B415" s="133" t="s">
        <v>732</v>
      </c>
      <c r="C415" s="134" t="n">
        <f aca="false">D415+E415+F415+G415+H415+I415+K415+M415+O415+Q415+R415+S415+T415+U415</f>
        <v>49466.48</v>
      </c>
      <c r="D415" s="134"/>
      <c r="E415" s="134"/>
      <c r="F415" s="134"/>
      <c r="G415" s="134"/>
      <c r="H415" s="134"/>
      <c r="I415" s="134"/>
      <c r="J415" s="139"/>
      <c r="K415" s="139"/>
      <c r="L415" s="156"/>
      <c r="M415" s="134"/>
      <c r="N415" s="140"/>
      <c r="O415" s="140"/>
      <c r="P415" s="134"/>
      <c r="Q415" s="134"/>
      <c r="R415" s="134"/>
      <c r="S415" s="134"/>
      <c r="T415" s="136" t="n">
        <v>49466.48</v>
      </c>
      <c r="U415" s="134"/>
      <c r="V415" s="132" t="n">
        <v>2022</v>
      </c>
    </row>
    <row r="416" customFormat="false" ht="12.75" hidden="false" customHeight="true" outlineLevel="0" collapsed="false">
      <c r="A416" s="132" t="n">
        <v>7</v>
      </c>
      <c r="B416" s="133" t="s">
        <v>735</v>
      </c>
      <c r="C416" s="134" t="n">
        <f aca="false">D416+E416+F416+G416+H416+I416+K416+M416+O416+Q416+R416+S416+T416+U416</f>
        <v>53245.39</v>
      </c>
      <c r="D416" s="134"/>
      <c r="E416" s="134"/>
      <c r="F416" s="134"/>
      <c r="G416" s="134"/>
      <c r="H416" s="134"/>
      <c r="I416" s="134"/>
      <c r="J416" s="139"/>
      <c r="K416" s="139"/>
      <c r="L416" s="156"/>
      <c r="M416" s="134"/>
      <c r="N416" s="140"/>
      <c r="O416" s="140"/>
      <c r="P416" s="134"/>
      <c r="Q416" s="134"/>
      <c r="R416" s="134"/>
      <c r="S416" s="134"/>
      <c r="T416" s="136" t="n">
        <v>53245.39</v>
      </c>
      <c r="U416" s="134"/>
      <c r="V416" s="132" t="n">
        <v>2022</v>
      </c>
    </row>
    <row r="417" customFormat="false" ht="12.75" hidden="false" customHeight="true" outlineLevel="0" collapsed="false">
      <c r="A417" s="132" t="n">
        <v>8</v>
      </c>
      <c r="B417" s="133" t="s">
        <v>737</v>
      </c>
      <c r="C417" s="134" t="n">
        <f aca="false">D417+E417+F417+G417+H417+I417+K417+M417+O417+Q417+R417+S417+T417+U417</f>
        <v>49466.48</v>
      </c>
      <c r="D417" s="134"/>
      <c r="E417" s="134"/>
      <c r="F417" s="134"/>
      <c r="G417" s="134"/>
      <c r="H417" s="134"/>
      <c r="I417" s="134"/>
      <c r="J417" s="139"/>
      <c r="K417" s="139"/>
      <c r="L417" s="156"/>
      <c r="M417" s="134"/>
      <c r="N417" s="140"/>
      <c r="O417" s="140"/>
      <c r="P417" s="134"/>
      <c r="Q417" s="134"/>
      <c r="R417" s="134"/>
      <c r="S417" s="134"/>
      <c r="T417" s="136" t="n">
        <v>49466.48</v>
      </c>
      <c r="U417" s="134"/>
      <c r="V417" s="132" t="n">
        <v>2022</v>
      </c>
    </row>
    <row r="418" customFormat="false" ht="12.75" hidden="false" customHeight="true" outlineLevel="0" collapsed="false">
      <c r="A418" s="132" t="n">
        <v>9</v>
      </c>
      <c r="B418" s="133" t="s">
        <v>739</v>
      </c>
      <c r="C418" s="134" t="n">
        <f aca="false">D418+E418+F418+G418+H418+I418+K418+M418+O418+Q418+R418+S418+T418+U418</f>
        <v>49466.48</v>
      </c>
      <c r="D418" s="134"/>
      <c r="E418" s="134"/>
      <c r="F418" s="134"/>
      <c r="G418" s="134"/>
      <c r="H418" s="134"/>
      <c r="I418" s="134"/>
      <c r="J418" s="139"/>
      <c r="K418" s="139"/>
      <c r="L418" s="156"/>
      <c r="M418" s="134"/>
      <c r="N418" s="140"/>
      <c r="O418" s="140"/>
      <c r="P418" s="134"/>
      <c r="Q418" s="134"/>
      <c r="R418" s="134"/>
      <c r="S418" s="134"/>
      <c r="T418" s="136" t="n">
        <v>49466.48</v>
      </c>
      <c r="U418" s="134"/>
      <c r="V418" s="132" t="n">
        <v>2022</v>
      </c>
    </row>
    <row r="419" customFormat="false" ht="12.75" hidden="false" customHeight="true" outlineLevel="0" collapsed="false">
      <c r="A419" s="132" t="n">
        <v>10</v>
      </c>
      <c r="B419" s="133" t="s">
        <v>741</v>
      </c>
      <c r="C419" s="134" t="n">
        <f aca="false">D419+E419+F419+G419+H419+I419+K419+M419+O419+Q419+R419+S419+T419+U419</f>
        <v>5079002.01</v>
      </c>
      <c r="D419" s="134" t="n">
        <v>215855</v>
      </c>
      <c r="E419" s="134" t="n">
        <v>809513.55</v>
      </c>
      <c r="F419" s="134"/>
      <c r="G419" s="134" t="n">
        <v>120358.83</v>
      </c>
      <c r="H419" s="134"/>
      <c r="I419" s="134" t="n">
        <v>136400.46</v>
      </c>
      <c r="J419" s="139"/>
      <c r="K419" s="139"/>
      <c r="L419" s="156"/>
      <c r="M419" s="134" t="n">
        <v>1955846.24</v>
      </c>
      <c r="N419" s="140"/>
      <c r="O419" s="134"/>
      <c r="P419" s="134"/>
      <c r="Q419" s="134" t="n">
        <v>1734614.53</v>
      </c>
      <c r="R419" s="134"/>
      <c r="S419" s="134"/>
      <c r="T419" s="134"/>
      <c r="U419" s="136" t="n">
        <v>106413.4</v>
      </c>
      <c r="V419" s="132" t="n">
        <v>2022</v>
      </c>
    </row>
    <row r="420" customFormat="false" ht="12.75" hidden="false" customHeight="true" outlineLevel="0" collapsed="false">
      <c r="A420" s="132" t="n">
        <v>11</v>
      </c>
      <c r="B420" s="133" t="s">
        <v>743</v>
      </c>
      <c r="C420" s="134" t="n">
        <f aca="false">D420+E420+F420+G420+H420+I420+K420+M420+O420+Q420+R420+S420+T420+U420</f>
        <v>8303534.44</v>
      </c>
      <c r="D420" s="134" t="n">
        <v>402667</v>
      </c>
      <c r="E420" s="134" t="n">
        <v>342148.68</v>
      </c>
      <c r="F420" s="134"/>
      <c r="G420" s="134" t="n">
        <v>56048.94</v>
      </c>
      <c r="H420" s="134"/>
      <c r="I420" s="134" t="n">
        <v>106943.71</v>
      </c>
      <c r="J420" s="139"/>
      <c r="K420" s="139"/>
      <c r="L420" s="156"/>
      <c r="M420" s="134" t="n">
        <v>4149516.98</v>
      </c>
      <c r="N420" s="140"/>
      <c r="O420" s="134"/>
      <c r="P420" s="134"/>
      <c r="Q420" s="134" t="n">
        <v>3072236.51</v>
      </c>
      <c r="R420" s="134"/>
      <c r="S420" s="134"/>
      <c r="T420" s="134"/>
      <c r="U420" s="136" t="n">
        <v>173972.62</v>
      </c>
      <c r="V420" s="132" t="n">
        <v>2022</v>
      </c>
    </row>
    <row r="421" customFormat="false" ht="12.75" hidden="false" customHeight="true" outlineLevel="0" collapsed="false">
      <c r="A421" s="132" t="n">
        <v>12</v>
      </c>
      <c r="B421" s="133" t="s">
        <v>745</v>
      </c>
      <c r="C421" s="134" t="n">
        <f aca="false">D421+E421+F421+G421+H421+I421+K421+M421+O421+Q421+R421+S421+T421+U421</f>
        <v>10458227.41</v>
      </c>
      <c r="D421" s="134" t="n">
        <v>415368.04</v>
      </c>
      <c r="E421" s="134" t="n">
        <v>1524461.72</v>
      </c>
      <c r="F421" s="134"/>
      <c r="G421" s="134" t="n">
        <v>740571.36</v>
      </c>
      <c r="H421" s="134"/>
      <c r="I421" s="134" t="n">
        <v>217938.41</v>
      </c>
      <c r="J421" s="139"/>
      <c r="K421" s="139"/>
      <c r="L421" s="156"/>
      <c r="M421" s="134" t="n">
        <v>4027309.57</v>
      </c>
      <c r="N421" s="140"/>
      <c r="O421" s="134"/>
      <c r="P421" s="134"/>
      <c r="Q421" s="134" t="n">
        <v>3313461.35</v>
      </c>
      <c r="R421" s="134"/>
      <c r="S421" s="134"/>
      <c r="T421" s="134"/>
      <c r="U421" s="136" t="n">
        <v>219116.96</v>
      </c>
      <c r="V421" s="132" t="n">
        <v>2022</v>
      </c>
    </row>
    <row r="422" customFormat="false" ht="12.75" hidden="false" customHeight="true" outlineLevel="0" collapsed="false">
      <c r="A422" s="132" t="n">
        <v>13</v>
      </c>
      <c r="B422" s="133" t="s">
        <v>747</v>
      </c>
      <c r="C422" s="134" t="n">
        <f aca="false">D422+E422+F422+G422+H422+I422+K422+M422+O422+Q422+R422+S422+T422+U422</f>
        <v>7667854.25</v>
      </c>
      <c r="D422" s="134" t="n">
        <v>265987.57</v>
      </c>
      <c r="E422" s="134" t="n">
        <v>1199736.46</v>
      </c>
      <c r="F422" s="134"/>
      <c r="G422" s="134" t="n">
        <v>472534.12</v>
      </c>
      <c r="H422" s="134"/>
      <c r="I422" s="134" t="n">
        <v>113566.57</v>
      </c>
      <c r="J422" s="139"/>
      <c r="K422" s="139"/>
      <c r="L422" s="156"/>
      <c r="M422" s="134" t="n">
        <v>2887955.66</v>
      </c>
      <c r="N422" s="140"/>
      <c r="O422" s="134"/>
      <c r="P422" s="134"/>
      <c r="Q422" s="134" t="n">
        <v>2567419.79</v>
      </c>
      <c r="R422" s="134"/>
      <c r="S422" s="134"/>
      <c r="T422" s="134"/>
      <c r="U422" s="136" t="n">
        <v>160654.08</v>
      </c>
      <c r="V422" s="132" t="n">
        <v>2022</v>
      </c>
    </row>
    <row r="423" customFormat="false" ht="12.75" hidden="false" customHeight="true" outlineLevel="0" collapsed="false">
      <c r="A423" s="161" t="s">
        <v>749</v>
      </c>
      <c r="B423" s="161"/>
      <c r="C423" s="150" t="n">
        <f aca="false">SUM(C410:C422)</f>
        <v>32937842.94</v>
      </c>
      <c r="D423" s="150" t="n">
        <f aca="false">SUM(D410:D422)</f>
        <v>1299877.61</v>
      </c>
      <c r="E423" s="150" t="n">
        <f aca="false">SUM(E410:E422)</f>
        <v>3875860.41</v>
      </c>
      <c r="F423" s="150" t="n">
        <f aca="false">SUM(F410:F422)</f>
        <v>0</v>
      </c>
      <c r="G423" s="150" t="n">
        <f aca="false">SUM(G410:G422)</f>
        <v>1389513.25</v>
      </c>
      <c r="H423" s="150" t="n">
        <f aca="false">SUM(H410:H422)</f>
        <v>0</v>
      </c>
      <c r="I423" s="150" t="n">
        <f aca="false">SUM(I410:I422)</f>
        <v>574849.15</v>
      </c>
      <c r="J423" s="150" t="n">
        <f aca="false">SUM(J410:J422)</f>
        <v>0</v>
      </c>
      <c r="K423" s="150" t="n">
        <f aca="false">SUM(K410:K422)</f>
        <v>0</v>
      </c>
      <c r="L423" s="150" t="n">
        <f aca="false">SUM(L410:L422)</f>
        <v>0</v>
      </c>
      <c r="M423" s="150" t="n">
        <f aca="false">SUM(M410:M422)</f>
        <v>13020628.45</v>
      </c>
      <c r="N423" s="150" t="n">
        <f aca="false">SUM(N410:N422)</f>
        <v>0</v>
      </c>
      <c r="O423" s="150" t="n">
        <f aca="false">SUM(O410:O422)</f>
        <v>0</v>
      </c>
      <c r="P423" s="150" t="n">
        <f aca="false">SUM(P410:P422)</f>
        <v>0</v>
      </c>
      <c r="Q423" s="150" t="n">
        <f aca="false">SUM(Q410:Q422)</f>
        <v>10687732.18</v>
      </c>
      <c r="R423" s="150" t="n">
        <f aca="false">SUM(R410:R422)</f>
        <v>0</v>
      </c>
      <c r="S423" s="150" t="n">
        <f aca="false">SUM(S410:S422)</f>
        <v>0</v>
      </c>
      <c r="T423" s="151" t="n">
        <f aca="false">SUM(T410:T422)</f>
        <v>1429224.83</v>
      </c>
      <c r="U423" s="150" t="n">
        <f aca="false">SUM(U410:U422)</f>
        <v>660157.06</v>
      </c>
      <c r="V423" s="173"/>
    </row>
    <row r="424" customFormat="false" ht="12.75" hidden="false" customHeight="true" outlineLevel="0" collapsed="false">
      <c r="A424" s="132" t="n">
        <v>1</v>
      </c>
      <c r="B424" s="133" t="s">
        <v>750</v>
      </c>
      <c r="C424" s="134" t="n">
        <f aca="false">D424+E424+F424+G424+H424+I424+K424+M424+O424+Q424+R424+S424+T424+U424</f>
        <v>1137649.71</v>
      </c>
      <c r="D424" s="134"/>
      <c r="E424" s="134"/>
      <c r="F424" s="134"/>
      <c r="G424" s="134"/>
      <c r="H424" s="134"/>
      <c r="I424" s="134"/>
      <c r="J424" s="139"/>
      <c r="K424" s="139"/>
      <c r="L424" s="156"/>
      <c r="M424" s="134"/>
      <c r="N424" s="134"/>
      <c r="O424" s="140"/>
      <c r="P424" s="134"/>
      <c r="Q424" s="134"/>
      <c r="R424" s="134"/>
      <c r="S424" s="134"/>
      <c r="T424" s="136" t="n">
        <v>1137649.71</v>
      </c>
      <c r="U424" s="134"/>
      <c r="V424" s="132" t="n">
        <v>2023</v>
      </c>
    </row>
    <row r="425" customFormat="false" ht="12.75" hidden="false" customHeight="true" outlineLevel="0" collapsed="false">
      <c r="A425" s="132" t="n">
        <f aca="false">A424+1</f>
        <v>2</v>
      </c>
      <c r="B425" s="133" t="s">
        <v>752</v>
      </c>
      <c r="C425" s="134" t="n">
        <f aca="false">D425+E425+F425+G425+H425+I425+K425+M425+O425+Q425+R425+S425+T425+U425</f>
        <v>846723.14</v>
      </c>
      <c r="D425" s="134"/>
      <c r="E425" s="134"/>
      <c r="F425" s="134"/>
      <c r="G425" s="134"/>
      <c r="H425" s="134"/>
      <c r="I425" s="134"/>
      <c r="J425" s="139"/>
      <c r="K425" s="139"/>
      <c r="L425" s="156"/>
      <c r="M425" s="134"/>
      <c r="N425" s="134"/>
      <c r="O425" s="134"/>
      <c r="P425" s="134"/>
      <c r="Q425" s="134"/>
      <c r="R425" s="134"/>
      <c r="S425" s="134"/>
      <c r="T425" s="136" t="n">
        <v>846723.14</v>
      </c>
      <c r="U425" s="134"/>
      <c r="V425" s="132" t="n">
        <v>2023</v>
      </c>
    </row>
    <row r="426" customFormat="false" ht="12.75" hidden="false" customHeight="true" outlineLevel="0" collapsed="false">
      <c r="A426" s="132" t="n">
        <f aca="false">A425+1</f>
        <v>3</v>
      </c>
      <c r="B426" s="133" t="s">
        <v>754</v>
      </c>
      <c r="C426" s="134" t="n">
        <f aca="false">D426+E426+F426+G426+H426+I426+K426+M426+O426+Q426+R426+S426+T426+U426</f>
        <v>700182.04</v>
      </c>
      <c r="D426" s="134"/>
      <c r="E426" s="134"/>
      <c r="F426" s="134"/>
      <c r="G426" s="134"/>
      <c r="H426" s="134"/>
      <c r="I426" s="134"/>
      <c r="J426" s="139"/>
      <c r="K426" s="139"/>
      <c r="L426" s="156"/>
      <c r="M426" s="134"/>
      <c r="N426" s="134"/>
      <c r="O426" s="134"/>
      <c r="P426" s="134"/>
      <c r="Q426" s="134"/>
      <c r="R426" s="134"/>
      <c r="S426" s="134"/>
      <c r="T426" s="136" t="n">
        <v>700182.04</v>
      </c>
      <c r="U426" s="134"/>
      <c r="V426" s="132" t="n">
        <v>2023</v>
      </c>
    </row>
    <row r="427" customFormat="false" ht="12.75" hidden="false" customHeight="true" outlineLevel="0" collapsed="false">
      <c r="A427" s="132" t="n">
        <f aca="false">A426+1</f>
        <v>4</v>
      </c>
      <c r="B427" s="133" t="s">
        <v>756</v>
      </c>
      <c r="C427" s="134" t="n">
        <f aca="false">D427+E427+F427+G427+H427+I427+K427+M427+O427+Q427+R427+S427+T427+U427</f>
        <v>829902.08</v>
      </c>
      <c r="D427" s="134"/>
      <c r="E427" s="134"/>
      <c r="F427" s="134"/>
      <c r="G427" s="134"/>
      <c r="H427" s="134"/>
      <c r="I427" s="134"/>
      <c r="J427" s="139"/>
      <c r="K427" s="139"/>
      <c r="L427" s="156"/>
      <c r="M427" s="134"/>
      <c r="N427" s="134"/>
      <c r="O427" s="140"/>
      <c r="P427" s="134"/>
      <c r="Q427" s="134"/>
      <c r="R427" s="134"/>
      <c r="S427" s="134"/>
      <c r="T427" s="136" t="n">
        <v>829902.08</v>
      </c>
      <c r="U427" s="134"/>
      <c r="V427" s="132" t="n">
        <v>2023</v>
      </c>
    </row>
    <row r="428" customFormat="false" ht="12.75" hidden="false" customHeight="true" outlineLevel="0" collapsed="false">
      <c r="A428" s="132" t="n">
        <f aca="false">A427+1</f>
        <v>5</v>
      </c>
      <c r="B428" s="133" t="s">
        <v>758</v>
      </c>
      <c r="C428" s="134" t="n">
        <f aca="false">D428+E428+F428+G428+H428+I428+K428+M428+O428+Q428+R428+S428+T428+U428</f>
        <v>824859.88</v>
      </c>
      <c r="D428" s="134"/>
      <c r="E428" s="134"/>
      <c r="F428" s="134"/>
      <c r="G428" s="134"/>
      <c r="H428" s="134"/>
      <c r="I428" s="134"/>
      <c r="J428" s="139"/>
      <c r="K428" s="139"/>
      <c r="L428" s="156"/>
      <c r="M428" s="134"/>
      <c r="N428" s="134"/>
      <c r="O428" s="140"/>
      <c r="P428" s="134"/>
      <c r="Q428" s="134"/>
      <c r="R428" s="134"/>
      <c r="S428" s="134"/>
      <c r="T428" s="136" t="n">
        <v>824859.88</v>
      </c>
      <c r="U428" s="134"/>
      <c r="V428" s="132" t="n">
        <v>2023</v>
      </c>
    </row>
    <row r="429" customFormat="false" ht="12.75" hidden="false" customHeight="true" outlineLevel="0" collapsed="false">
      <c r="A429" s="132" t="n">
        <f aca="false">A428+1</f>
        <v>6</v>
      </c>
      <c r="B429" s="133" t="s">
        <v>760</v>
      </c>
      <c r="C429" s="134" t="n">
        <f aca="false">D429+E429+F429+G429+H429+I429+K429+M429+O429+Q429+R429+S429+T429+U429</f>
        <v>697006.45</v>
      </c>
      <c r="D429" s="134"/>
      <c r="E429" s="134"/>
      <c r="F429" s="134"/>
      <c r="G429" s="134"/>
      <c r="H429" s="134"/>
      <c r="I429" s="134"/>
      <c r="J429" s="139"/>
      <c r="K429" s="139"/>
      <c r="L429" s="156"/>
      <c r="M429" s="134"/>
      <c r="N429" s="134"/>
      <c r="O429" s="134"/>
      <c r="P429" s="134"/>
      <c r="Q429" s="134"/>
      <c r="R429" s="134"/>
      <c r="S429" s="134"/>
      <c r="T429" s="136" t="n">
        <v>697006.45</v>
      </c>
      <c r="U429" s="134"/>
      <c r="V429" s="132" t="n">
        <v>2023</v>
      </c>
    </row>
    <row r="430" customFormat="false" ht="12.75" hidden="false" customHeight="true" outlineLevel="0" collapsed="false">
      <c r="A430" s="132" t="n">
        <f aca="false">A429+1</f>
        <v>7</v>
      </c>
      <c r="B430" s="133" t="s">
        <v>762</v>
      </c>
      <c r="C430" s="134" t="n">
        <f aca="false">D430+E430+F430+G430+H430+I430+K430+M430+O430+Q430+R430+S430+T430+U430</f>
        <v>232924.393848737</v>
      </c>
      <c r="D430" s="134"/>
      <c r="E430" s="134"/>
      <c r="F430" s="134"/>
      <c r="G430" s="134"/>
      <c r="H430" s="134"/>
      <c r="I430" s="134"/>
      <c r="J430" s="139"/>
      <c r="K430" s="139"/>
      <c r="L430" s="156"/>
      <c r="M430" s="134"/>
      <c r="N430" s="134"/>
      <c r="O430" s="140"/>
      <c r="P430" s="134"/>
      <c r="Q430" s="134"/>
      <c r="R430" s="134"/>
      <c r="S430" s="139"/>
      <c r="T430" s="136" t="n">
        <v>232924.393848737</v>
      </c>
      <c r="U430" s="134"/>
      <c r="V430" s="132" t="n">
        <v>2023</v>
      </c>
    </row>
    <row r="431" customFormat="false" ht="12.75" hidden="false" customHeight="true" outlineLevel="0" collapsed="false">
      <c r="A431" s="132" t="n">
        <f aca="false">A430+1</f>
        <v>8</v>
      </c>
      <c r="B431" s="133" t="s">
        <v>764</v>
      </c>
      <c r="C431" s="134" t="n">
        <f aca="false">D431+E431+F431+G431+H431+I431+K431+M431+O431+Q431+R431+S431+T431+U431</f>
        <v>181746.91425961</v>
      </c>
      <c r="D431" s="134"/>
      <c r="E431" s="134"/>
      <c r="F431" s="134"/>
      <c r="G431" s="134"/>
      <c r="H431" s="134"/>
      <c r="I431" s="134"/>
      <c r="J431" s="139"/>
      <c r="K431" s="139"/>
      <c r="L431" s="156"/>
      <c r="M431" s="134"/>
      <c r="N431" s="134"/>
      <c r="O431" s="140"/>
      <c r="P431" s="134"/>
      <c r="Q431" s="134"/>
      <c r="R431" s="134"/>
      <c r="S431" s="134"/>
      <c r="T431" s="136" t="n">
        <v>181746.91425961</v>
      </c>
      <c r="U431" s="134"/>
      <c r="V431" s="132" t="n">
        <v>2023</v>
      </c>
    </row>
    <row r="432" customFormat="false" ht="12.75" hidden="false" customHeight="true" outlineLevel="0" collapsed="false">
      <c r="A432" s="132" t="n">
        <f aca="false">A431+1</f>
        <v>9</v>
      </c>
      <c r="B432" s="133" t="s">
        <v>766</v>
      </c>
      <c r="C432" s="134" t="n">
        <f aca="false">D432+E432+F432+G436+H432+I432+K432+M432+O432+Q432+R432+S432+T432+U432</f>
        <v>253684.664955014</v>
      </c>
      <c r="D432" s="134"/>
      <c r="E432" s="134"/>
      <c r="F432" s="134"/>
      <c r="H432" s="134"/>
      <c r="I432" s="134"/>
      <c r="J432" s="139"/>
      <c r="K432" s="139"/>
      <c r="L432" s="156"/>
      <c r="M432" s="134"/>
      <c r="N432" s="134"/>
      <c r="O432" s="140"/>
      <c r="P432" s="134"/>
      <c r="Q432" s="134"/>
      <c r="R432" s="134"/>
      <c r="S432" s="134"/>
      <c r="T432" s="136" t="n">
        <v>253684.664955014</v>
      </c>
      <c r="U432" s="134"/>
      <c r="V432" s="132" t="n">
        <v>2023</v>
      </c>
    </row>
    <row r="433" customFormat="false" ht="12.75" hidden="false" customHeight="true" outlineLevel="0" collapsed="false">
      <c r="A433" s="132" t="n">
        <f aca="false">A432+1</f>
        <v>10</v>
      </c>
      <c r="B433" s="133" t="s">
        <v>768</v>
      </c>
      <c r="C433" s="134" t="n">
        <f aca="false">D433+E433+F433+G433+H433+I433+K433+M433+O433+Q433+R433+S433+T433+U433</f>
        <v>140765.53</v>
      </c>
      <c r="D433" s="134"/>
      <c r="E433" s="134"/>
      <c r="F433" s="134"/>
      <c r="G433" s="134"/>
      <c r="H433" s="134"/>
      <c r="I433" s="134"/>
      <c r="J433" s="139"/>
      <c r="K433" s="139"/>
      <c r="L433" s="156"/>
      <c r="M433" s="134"/>
      <c r="N433" s="134"/>
      <c r="O433" s="140"/>
      <c r="P433" s="134"/>
      <c r="Q433" s="134"/>
      <c r="R433" s="134"/>
      <c r="S433" s="134"/>
      <c r="T433" s="136" t="n">
        <v>140765.53</v>
      </c>
      <c r="U433" s="134"/>
      <c r="V433" s="132" t="n">
        <v>2023</v>
      </c>
    </row>
    <row r="434" customFormat="false" ht="12.75" hidden="false" customHeight="true" outlineLevel="0" collapsed="false">
      <c r="A434" s="132" t="n">
        <f aca="false">A433+1</f>
        <v>11</v>
      </c>
      <c r="B434" s="133" t="s">
        <v>770</v>
      </c>
      <c r="C434" s="134" t="n">
        <f aca="false">D434+E434+F434+G434+H434+I434+K434+M434+O434+Q434+R434+S434+T434+U434</f>
        <v>205419.49</v>
      </c>
      <c r="D434" s="134"/>
      <c r="E434" s="134"/>
      <c r="F434" s="134"/>
      <c r="G434" s="134"/>
      <c r="H434" s="134"/>
      <c r="I434" s="134"/>
      <c r="J434" s="139"/>
      <c r="K434" s="139"/>
      <c r="L434" s="156"/>
      <c r="M434" s="134"/>
      <c r="N434" s="134"/>
      <c r="O434" s="140"/>
      <c r="P434" s="134"/>
      <c r="Q434" s="134"/>
      <c r="R434" s="134"/>
      <c r="S434" s="134"/>
      <c r="T434" s="136" t="n">
        <v>205419.49</v>
      </c>
      <c r="U434" s="134"/>
      <c r="V434" s="132" t="n">
        <v>2023</v>
      </c>
    </row>
    <row r="435" customFormat="false" ht="12.75" hidden="false" customHeight="true" outlineLevel="0" collapsed="false">
      <c r="A435" s="132" t="n">
        <f aca="false">A434+1</f>
        <v>12</v>
      </c>
      <c r="B435" s="133" t="s">
        <v>772</v>
      </c>
      <c r="C435" s="134" t="n">
        <f aca="false">D435+E435+F435+G435+H435+I435+K435+M435+O435+Q435+R435+S435+T435+U435</f>
        <v>183886.66</v>
      </c>
      <c r="D435" s="134"/>
      <c r="E435" s="134"/>
      <c r="F435" s="134"/>
      <c r="G435" s="134"/>
      <c r="H435" s="134"/>
      <c r="I435" s="134"/>
      <c r="J435" s="139"/>
      <c r="K435" s="139"/>
      <c r="L435" s="156"/>
      <c r="M435" s="134"/>
      <c r="N435" s="134"/>
      <c r="O435" s="140"/>
      <c r="P435" s="134"/>
      <c r="Q435" s="134"/>
      <c r="R435" s="134"/>
      <c r="S435" s="139"/>
      <c r="T435" s="136" t="n">
        <v>183886.66</v>
      </c>
      <c r="U435" s="134"/>
      <c r="V435" s="132" t="n">
        <v>2023</v>
      </c>
    </row>
    <row r="436" customFormat="false" ht="12.75" hidden="false" customHeight="true" outlineLevel="0" collapsed="false">
      <c r="A436" s="132" t="n">
        <f aca="false">A435+1</f>
        <v>13</v>
      </c>
      <c r="B436" s="133" t="s">
        <v>774</v>
      </c>
      <c r="C436" s="134" t="n">
        <f aca="false">D436+E436+F436+G440+H436+I436+K436+M436+O436+Q436+R436+S436+T436+U436</f>
        <v>251481.931964395</v>
      </c>
      <c r="D436" s="134"/>
      <c r="E436" s="134"/>
      <c r="F436" s="134"/>
      <c r="G436" s="134"/>
      <c r="H436" s="134"/>
      <c r="I436" s="134"/>
      <c r="J436" s="139"/>
      <c r="K436" s="139"/>
      <c r="L436" s="156"/>
      <c r="M436" s="134"/>
      <c r="N436" s="134"/>
      <c r="O436" s="140"/>
      <c r="P436" s="134"/>
      <c r="Q436" s="134"/>
      <c r="R436" s="134"/>
      <c r="S436" s="139"/>
      <c r="T436" s="136" t="n">
        <v>251481.931964395</v>
      </c>
      <c r="U436" s="134"/>
      <c r="V436" s="132" t="n">
        <v>2023</v>
      </c>
    </row>
    <row r="437" customFormat="false" ht="12.75" hidden="false" customHeight="true" outlineLevel="0" collapsed="false">
      <c r="A437" s="132" t="n">
        <f aca="false">A436+1</f>
        <v>14</v>
      </c>
      <c r="B437" s="133" t="s">
        <v>776</v>
      </c>
      <c r="C437" s="134" t="n">
        <f aca="false">D437+E437+F437+G437+H437+I437+K437+M437+O437+Q437+R437+S437+T437+U437</f>
        <v>266730.8</v>
      </c>
      <c r="D437" s="134"/>
      <c r="E437" s="134"/>
      <c r="F437" s="134"/>
      <c r="G437" s="134"/>
      <c r="H437" s="134"/>
      <c r="I437" s="134"/>
      <c r="J437" s="139"/>
      <c r="K437" s="139"/>
      <c r="L437" s="156"/>
      <c r="M437" s="134"/>
      <c r="N437" s="134"/>
      <c r="O437" s="140"/>
      <c r="P437" s="134"/>
      <c r="Q437" s="134"/>
      <c r="R437" s="134"/>
      <c r="S437" s="139"/>
      <c r="T437" s="136" t="n">
        <v>266730.8</v>
      </c>
      <c r="U437" s="134"/>
      <c r="V437" s="132" t="n">
        <v>2023</v>
      </c>
    </row>
    <row r="438" customFormat="false" ht="12.75" hidden="false" customHeight="true" outlineLevel="0" collapsed="false">
      <c r="A438" s="132" t="n">
        <f aca="false">A437+1</f>
        <v>15</v>
      </c>
      <c r="B438" s="133" t="s">
        <v>778</v>
      </c>
      <c r="C438" s="134" t="n">
        <f aca="false">D438+E438+F438+G438+H438+I438+K438+M438+O438+Q438+R438+S438+T438+U438</f>
        <v>148051.76</v>
      </c>
      <c r="D438" s="134"/>
      <c r="E438" s="134"/>
      <c r="F438" s="134"/>
      <c r="G438" s="134"/>
      <c r="H438" s="134"/>
      <c r="I438" s="134"/>
      <c r="J438" s="139"/>
      <c r="K438" s="139"/>
      <c r="L438" s="156"/>
      <c r="M438" s="134"/>
      <c r="N438" s="134"/>
      <c r="O438" s="140"/>
      <c r="P438" s="134"/>
      <c r="Q438" s="134"/>
      <c r="R438" s="134"/>
      <c r="S438" s="134"/>
      <c r="T438" s="136" t="n">
        <v>148051.76</v>
      </c>
      <c r="U438" s="134"/>
      <c r="V438" s="132" t="n">
        <v>2023</v>
      </c>
    </row>
    <row r="439" customFormat="false" ht="12.75" hidden="false" customHeight="true" outlineLevel="0" collapsed="false">
      <c r="A439" s="132" t="n">
        <f aca="false">A438+1</f>
        <v>16</v>
      </c>
      <c r="B439" s="133" t="s">
        <v>780</v>
      </c>
      <c r="C439" s="134" t="n">
        <f aca="false">D439+E439+F439+G439+H439+I439+K439+M439+O439+Q439+R439+S439+T439+U439</f>
        <v>138057.49</v>
      </c>
      <c r="D439" s="134"/>
      <c r="E439" s="134"/>
      <c r="F439" s="134"/>
      <c r="G439" s="134"/>
      <c r="H439" s="134"/>
      <c r="I439" s="134"/>
      <c r="J439" s="139"/>
      <c r="K439" s="139"/>
      <c r="L439" s="156"/>
      <c r="M439" s="134"/>
      <c r="N439" s="134"/>
      <c r="O439" s="140"/>
      <c r="P439" s="134"/>
      <c r="Q439" s="134"/>
      <c r="R439" s="134"/>
      <c r="S439" s="134"/>
      <c r="T439" s="136" t="n">
        <v>138057.49</v>
      </c>
      <c r="U439" s="134"/>
      <c r="V439" s="132" t="n">
        <v>2023</v>
      </c>
    </row>
    <row r="440" customFormat="false" ht="12.75" hidden="false" customHeight="true" outlineLevel="0" collapsed="false">
      <c r="A440" s="132" t="n">
        <f aca="false">A439+1</f>
        <v>17</v>
      </c>
      <c r="B440" s="133" t="s">
        <v>782</v>
      </c>
      <c r="C440" s="134" t="n">
        <f aca="false">D440+E440+F440+G440+H440+I440+K440+M440+O440+Q440+R440+S440+T440+U440</f>
        <v>91278.6</v>
      </c>
      <c r="D440" s="134"/>
      <c r="E440" s="134"/>
      <c r="F440" s="134"/>
      <c r="G440" s="134"/>
      <c r="H440" s="134"/>
      <c r="I440" s="134"/>
      <c r="J440" s="139"/>
      <c r="K440" s="139"/>
      <c r="L440" s="156"/>
      <c r="M440" s="134"/>
      <c r="N440" s="134"/>
      <c r="O440" s="140"/>
      <c r="P440" s="134"/>
      <c r="Q440" s="134"/>
      <c r="R440" s="134"/>
      <c r="S440" s="134"/>
      <c r="T440" s="136" t="n">
        <v>91278.6</v>
      </c>
      <c r="U440" s="134"/>
      <c r="V440" s="132" t="n">
        <v>2023</v>
      </c>
    </row>
    <row r="441" customFormat="false" ht="12.75" hidden="false" customHeight="true" outlineLevel="0" collapsed="false">
      <c r="A441" s="132" t="n">
        <f aca="false">A440+1</f>
        <v>18</v>
      </c>
      <c r="B441" s="133" t="s">
        <v>784</v>
      </c>
      <c r="C441" s="134" t="n">
        <f aca="false">D441+E441+F441+G441+H441+I441+K441+M441+O441+Q441+R441+S441+T441+U441</f>
        <v>1129129.38</v>
      </c>
      <c r="D441" s="134"/>
      <c r="E441" s="134"/>
      <c r="F441" s="134"/>
      <c r="G441" s="134"/>
      <c r="H441" s="134"/>
      <c r="I441" s="134"/>
      <c r="J441" s="139"/>
      <c r="K441" s="139"/>
      <c r="L441" s="156"/>
      <c r="M441" s="134"/>
      <c r="N441" s="140"/>
      <c r="O441" s="134"/>
      <c r="P441" s="134"/>
      <c r="Q441" s="134"/>
      <c r="R441" s="134"/>
      <c r="S441" s="134"/>
      <c r="T441" s="136" t="n">
        <v>1129129.38</v>
      </c>
      <c r="U441" s="134"/>
      <c r="V441" s="132" t="n">
        <v>2023</v>
      </c>
    </row>
    <row r="442" customFormat="false" ht="12.75" hidden="false" customHeight="true" outlineLevel="0" collapsed="false">
      <c r="A442" s="132" t="n">
        <f aca="false">A441+1</f>
        <v>19</v>
      </c>
      <c r="B442" s="133" t="s">
        <v>786</v>
      </c>
      <c r="C442" s="134" t="n">
        <f aca="false">D442+E442+F442+G442+H442+I442+K442+M442+O442+Q442+R442+S442+T442+U442</f>
        <v>95725.32</v>
      </c>
      <c r="D442" s="134"/>
      <c r="E442" s="134"/>
      <c r="F442" s="134"/>
      <c r="G442" s="134"/>
      <c r="H442" s="134"/>
      <c r="I442" s="134"/>
      <c r="J442" s="139"/>
      <c r="K442" s="139"/>
      <c r="L442" s="156"/>
      <c r="M442" s="134"/>
      <c r="N442" s="140"/>
      <c r="O442" s="134"/>
      <c r="P442" s="134"/>
      <c r="Q442" s="134"/>
      <c r="R442" s="134"/>
      <c r="S442" s="134"/>
      <c r="T442" s="136" t="n">
        <v>95725.32</v>
      </c>
      <c r="U442" s="134"/>
      <c r="V442" s="132" t="n">
        <v>2023</v>
      </c>
    </row>
    <row r="443" customFormat="false" ht="12.75" hidden="false" customHeight="true" outlineLevel="0" collapsed="false">
      <c r="A443" s="132" t="n">
        <f aca="false">A442+1</f>
        <v>20</v>
      </c>
      <c r="B443" s="133" t="s">
        <v>788</v>
      </c>
      <c r="C443" s="134" t="n">
        <f aca="false">D443+E443+F443+G443+H443+I443+K443+M443+O443+Q443+R443+S443+T443+U443</f>
        <v>89390.99</v>
      </c>
      <c r="D443" s="134"/>
      <c r="E443" s="134"/>
      <c r="F443" s="134"/>
      <c r="G443" s="134"/>
      <c r="H443" s="134"/>
      <c r="I443" s="134"/>
      <c r="J443" s="139"/>
      <c r="K443" s="139"/>
      <c r="L443" s="156"/>
      <c r="M443" s="134"/>
      <c r="N443" s="140"/>
      <c r="O443" s="134"/>
      <c r="P443" s="134"/>
      <c r="Q443" s="134"/>
      <c r="R443" s="134"/>
      <c r="S443" s="134"/>
      <c r="T443" s="136" t="n">
        <v>89390.99</v>
      </c>
      <c r="U443" s="134"/>
      <c r="V443" s="132" t="n">
        <v>2023</v>
      </c>
    </row>
    <row r="444" customFormat="false" ht="12.75" hidden="false" customHeight="true" outlineLevel="0" collapsed="false">
      <c r="A444" s="161" t="s">
        <v>790</v>
      </c>
      <c r="B444" s="161"/>
      <c r="C444" s="150" t="n">
        <f aca="false">SUM(C424:C443)</f>
        <v>8444597.22502775</v>
      </c>
      <c r="D444" s="150" t="n">
        <f aca="false">SUM(D424:D443)</f>
        <v>0</v>
      </c>
      <c r="E444" s="150" t="n">
        <f aca="false">SUM(E424:E443)</f>
        <v>0</v>
      </c>
      <c r="F444" s="150" t="n">
        <f aca="false">SUM(F424:F443)</f>
        <v>0</v>
      </c>
      <c r="G444" s="150" t="n">
        <f aca="false">SUM(G424:G443)</f>
        <v>0</v>
      </c>
      <c r="H444" s="150" t="n">
        <f aca="false">SUM(H424:H443)</f>
        <v>0</v>
      </c>
      <c r="I444" s="150" t="n">
        <f aca="false">SUM(I424:I443)</f>
        <v>0</v>
      </c>
      <c r="J444" s="150" t="n">
        <f aca="false">SUM(J424:J443)</f>
        <v>0</v>
      </c>
      <c r="K444" s="150" t="n">
        <f aca="false">SUM(K424:K443)</f>
        <v>0</v>
      </c>
      <c r="L444" s="150" t="n">
        <f aca="false">SUM(L424:L443)</f>
        <v>0</v>
      </c>
      <c r="M444" s="150" t="n">
        <f aca="false">SUM(M424:M443)</f>
        <v>0</v>
      </c>
      <c r="N444" s="150" t="n">
        <f aca="false">SUM(N424:N443)</f>
        <v>0</v>
      </c>
      <c r="O444" s="150" t="n">
        <f aca="false">SUM(O424:O443)</f>
        <v>0</v>
      </c>
      <c r="P444" s="150" t="n">
        <f aca="false">SUM(P424:P443)</f>
        <v>0</v>
      </c>
      <c r="Q444" s="150" t="n">
        <f aca="false">SUM(Q424:Q443)</f>
        <v>0</v>
      </c>
      <c r="R444" s="150" t="n">
        <f aca="false">SUM(R424:R443)</f>
        <v>0</v>
      </c>
      <c r="S444" s="150" t="n">
        <f aca="false">SUM(S424:S443)</f>
        <v>0</v>
      </c>
      <c r="T444" s="151" t="n">
        <f aca="false">SUM(T424:T443)</f>
        <v>8444597.22502776</v>
      </c>
      <c r="U444" s="150" t="n">
        <f aca="false">SUM(U424:U443)</f>
        <v>0</v>
      </c>
      <c r="V444" s="173"/>
    </row>
    <row r="445" customFormat="false" ht="12.75" hidden="false" customHeight="true" outlineLevel="0" collapsed="false">
      <c r="A445" s="132" t="n">
        <v>1</v>
      </c>
      <c r="B445" s="133" t="s">
        <v>791</v>
      </c>
      <c r="C445" s="134" t="n">
        <f aca="false">D445+E445+F445+G445+H445+I445+K445+M445+O445+Q445+R445+S445+T445+U445</f>
        <v>84009.73</v>
      </c>
      <c r="D445" s="134"/>
      <c r="E445" s="134"/>
      <c r="F445" s="134"/>
      <c r="G445" s="134"/>
      <c r="H445" s="134"/>
      <c r="I445" s="134"/>
      <c r="J445" s="139"/>
      <c r="K445" s="139"/>
      <c r="L445" s="156"/>
      <c r="M445" s="134"/>
      <c r="N445" s="134"/>
      <c r="O445" s="140"/>
      <c r="P445" s="134"/>
      <c r="Q445" s="134"/>
      <c r="R445" s="134"/>
      <c r="S445" s="134"/>
      <c r="T445" s="136" t="n">
        <v>84009.73</v>
      </c>
      <c r="U445" s="134"/>
      <c r="V445" s="132" t="n">
        <v>2024</v>
      </c>
    </row>
    <row r="446" customFormat="false" ht="12.75" hidden="false" customHeight="true" outlineLevel="0" collapsed="false">
      <c r="A446" s="158" t="n">
        <f aca="false">A445+1</f>
        <v>2</v>
      </c>
      <c r="B446" s="159" t="s">
        <v>793</v>
      </c>
      <c r="C446" s="134" t="n">
        <f aca="false">D446+E446+F446+G446+H446+I446+K446+M446+O446+Q446+R446+T446+U446</f>
        <v>1067232</v>
      </c>
      <c r="D446" s="134"/>
      <c r="E446" s="134"/>
      <c r="F446" s="134"/>
      <c r="G446" s="134"/>
      <c r="H446" s="134"/>
      <c r="I446" s="134"/>
      <c r="J446" s="139"/>
      <c r="K446" s="139"/>
      <c r="L446" s="156"/>
      <c r="M446" s="134"/>
      <c r="N446" s="134"/>
      <c r="O446" s="134"/>
      <c r="P446" s="134"/>
      <c r="Q446" s="134"/>
      <c r="R446" s="165" t="n">
        <v>1067232</v>
      </c>
      <c r="S446" s="192" t="n">
        <v>398500</v>
      </c>
      <c r="T446" s="136"/>
      <c r="U446" s="134"/>
      <c r="V446" s="132" t="n">
        <v>2024</v>
      </c>
    </row>
    <row r="447" customFormat="false" ht="12.75" hidden="false" customHeight="true" outlineLevel="0" collapsed="false">
      <c r="A447" s="132" t="n">
        <f aca="false">A446+1</f>
        <v>3</v>
      </c>
      <c r="B447" s="133" t="s">
        <v>795</v>
      </c>
      <c r="C447" s="134" t="n">
        <f aca="false">D447+E447+F447+G447+H447+I447+K447+M447+O447+Q447+R447+S447+T447+U447</f>
        <v>912770.59</v>
      </c>
      <c r="D447" s="134"/>
      <c r="E447" s="134"/>
      <c r="F447" s="134"/>
      <c r="G447" s="134"/>
      <c r="H447" s="134"/>
      <c r="I447" s="134"/>
      <c r="J447" s="139"/>
      <c r="K447" s="139"/>
      <c r="L447" s="156"/>
      <c r="M447" s="134"/>
      <c r="N447" s="134"/>
      <c r="O447" s="134"/>
      <c r="P447" s="134"/>
      <c r="Q447" s="134"/>
      <c r="R447" s="134"/>
      <c r="S447" s="134"/>
      <c r="T447" s="136" t="n">
        <v>912770.59</v>
      </c>
      <c r="U447" s="134"/>
      <c r="V447" s="132" t="n">
        <v>2024</v>
      </c>
    </row>
    <row r="448" customFormat="false" ht="12.75" hidden="false" customHeight="true" outlineLevel="0" collapsed="false">
      <c r="A448" s="132" t="n">
        <f aca="false">A447+1</f>
        <v>4</v>
      </c>
      <c r="B448" s="133" t="s">
        <v>797</v>
      </c>
      <c r="C448" s="134" t="n">
        <f aca="false">D448+E448+F448+G448+H448+I448+K448+M448+O448+Q448+R448+S448+T448+U448</f>
        <v>119747.77</v>
      </c>
      <c r="D448" s="134"/>
      <c r="E448" s="134"/>
      <c r="F448" s="134"/>
      <c r="G448" s="134"/>
      <c r="H448" s="134"/>
      <c r="I448" s="134"/>
      <c r="J448" s="139"/>
      <c r="K448" s="139"/>
      <c r="L448" s="156"/>
      <c r="M448" s="134"/>
      <c r="N448" s="134"/>
      <c r="O448" s="134"/>
      <c r="P448" s="134"/>
      <c r="Q448" s="134"/>
      <c r="R448" s="134"/>
      <c r="S448" s="134"/>
      <c r="T448" s="136" t="n">
        <v>119747.77</v>
      </c>
      <c r="U448" s="134"/>
      <c r="V448" s="132" t="n">
        <v>2024</v>
      </c>
    </row>
    <row r="449" customFormat="false" ht="12.75" hidden="false" customHeight="true" outlineLevel="0" collapsed="false">
      <c r="A449" s="132" t="n">
        <f aca="false">A448+1</f>
        <v>5</v>
      </c>
      <c r="B449" s="133" t="s">
        <v>799</v>
      </c>
      <c r="C449" s="134" t="n">
        <f aca="false">D449+E449+F449+G449+H449+I449+K449+M449+O449+Q449+R449+S449+T449+U449</f>
        <v>1102124.31</v>
      </c>
      <c r="D449" s="134"/>
      <c r="E449" s="134"/>
      <c r="F449" s="134"/>
      <c r="G449" s="134"/>
      <c r="H449" s="134"/>
      <c r="I449" s="134"/>
      <c r="J449" s="139"/>
      <c r="K449" s="139"/>
      <c r="L449" s="156"/>
      <c r="M449" s="134"/>
      <c r="N449" s="134"/>
      <c r="O449" s="134"/>
      <c r="P449" s="134"/>
      <c r="Q449" s="134"/>
      <c r="R449" s="134"/>
      <c r="S449" s="134"/>
      <c r="T449" s="136" t="n">
        <v>1102124.31</v>
      </c>
      <c r="U449" s="134"/>
      <c r="V449" s="132" t="n">
        <v>2024</v>
      </c>
    </row>
    <row r="450" customFormat="false" ht="12.75" hidden="false" customHeight="true" outlineLevel="0" collapsed="false">
      <c r="A450" s="132" t="n">
        <f aca="false">A449+1</f>
        <v>6</v>
      </c>
      <c r="B450" s="133" t="s">
        <v>784</v>
      </c>
      <c r="C450" s="134" t="n">
        <f aca="false">D450+E450+F450+G450+H450+I450+K450+M450+O450+Q450+R450+S450+T450+U450</f>
        <v>34990427.27</v>
      </c>
      <c r="D450" s="134" t="n">
        <v>1840666</v>
      </c>
      <c r="E450" s="134" t="n">
        <v>1583219.63</v>
      </c>
      <c r="F450" s="134"/>
      <c r="G450" s="134"/>
      <c r="H450" s="134"/>
      <c r="I450" s="134" t="n">
        <v>492996.5</v>
      </c>
      <c r="J450" s="139"/>
      <c r="K450" s="139"/>
      <c r="L450" s="156"/>
      <c r="M450" s="134" t="n">
        <v>13757435.15</v>
      </c>
      <c r="N450" s="134"/>
      <c r="O450" s="134" t="n">
        <v>107330.88</v>
      </c>
      <c r="P450" s="134"/>
      <c r="Q450" s="134" t="n">
        <v>16713241.43</v>
      </c>
      <c r="R450" s="134"/>
      <c r="S450" s="134"/>
      <c r="T450" s="136"/>
      <c r="U450" s="136" t="n">
        <v>495537.68</v>
      </c>
      <c r="V450" s="132" t="n">
        <v>2024</v>
      </c>
    </row>
    <row r="451" customFormat="false" ht="12.75" hidden="false" customHeight="true" outlineLevel="0" collapsed="false">
      <c r="A451" s="132" t="n">
        <f aca="false">A450+1</f>
        <v>7</v>
      </c>
      <c r="B451" s="133" t="s">
        <v>801</v>
      </c>
      <c r="C451" s="134" t="n">
        <f aca="false">D451+E451+F451+G451+H451+I451+K451+M451+O451+Q451+R451+S451+T451+U451</f>
        <v>13191008.05</v>
      </c>
      <c r="D451" s="134" t="n">
        <v>671076.87</v>
      </c>
      <c r="E451" s="134" t="n">
        <v>2853490.87</v>
      </c>
      <c r="F451" s="134"/>
      <c r="G451" s="134" t="n">
        <v>607302.85</v>
      </c>
      <c r="H451" s="134"/>
      <c r="I451" s="134" t="n">
        <v>569037.42</v>
      </c>
      <c r="J451" s="139"/>
      <c r="K451" s="139"/>
      <c r="L451" s="156"/>
      <c r="M451" s="134" t="n">
        <v>4915908.75</v>
      </c>
      <c r="N451" s="134"/>
      <c r="O451" s="134"/>
      <c r="P451" s="134"/>
      <c r="Q451" s="134" t="n">
        <v>3379250.28</v>
      </c>
      <c r="R451" s="134"/>
      <c r="S451" s="134"/>
      <c r="T451" s="136"/>
      <c r="U451" s="136" t="n">
        <v>194941.01</v>
      </c>
      <c r="V451" s="132" t="n">
        <v>2024</v>
      </c>
    </row>
    <row r="452" customFormat="false" ht="12.75" hidden="false" customHeight="true" outlineLevel="0" collapsed="false">
      <c r="A452" s="132" t="n">
        <f aca="false">A451+1</f>
        <v>8</v>
      </c>
      <c r="B452" s="133" t="s">
        <v>803</v>
      </c>
      <c r="C452" s="134" t="n">
        <f aca="false">D452+E452+F452+G452+H452+I452+K452+M452+O452+Q452+R452+S452+T452+U452</f>
        <v>390704.28</v>
      </c>
      <c r="D452" s="134" t="n">
        <v>384930.33</v>
      </c>
      <c r="E452" s="134"/>
      <c r="F452" s="134"/>
      <c r="G452" s="134"/>
      <c r="H452" s="134"/>
      <c r="I452" s="134"/>
      <c r="J452" s="139"/>
      <c r="K452" s="139"/>
      <c r="L452" s="156"/>
      <c r="M452" s="134"/>
      <c r="N452" s="134"/>
      <c r="O452" s="134"/>
      <c r="P452" s="134"/>
      <c r="Q452" s="134"/>
      <c r="R452" s="134"/>
      <c r="S452" s="134"/>
      <c r="T452" s="136"/>
      <c r="U452" s="187" t="n">
        <v>5773.95</v>
      </c>
      <c r="V452" s="132" t="n">
        <v>2024</v>
      </c>
    </row>
    <row r="453" customFormat="false" ht="12.75" hidden="false" customHeight="true" outlineLevel="0" collapsed="false">
      <c r="A453" s="132" t="n">
        <f aca="false">A452+1</f>
        <v>9</v>
      </c>
      <c r="B453" s="133" t="s">
        <v>805</v>
      </c>
      <c r="C453" s="134" t="n">
        <f aca="false">D453+E453+F453+G453+H453+I453+K453+M453+O453+Q453+R453+S453+T453+U453</f>
        <v>2603446.54</v>
      </c>
      <c r="D453" s="134" t="n">
        <v>401103.06</v>
      </c>
      <c r="E453" s="134" t="n">
        <v>1539786.97</v>
      </c>
      <c r="F453" s="134"/>
      <c r="G453" s="134" t="n">
        <v>325708.19</v>
      </c>
      <c r="H453" s="134"/>
      <c r="I453" s="134" t="n">
        <v>298373.74</v>
      </c>
      <c r="J453" s="139"/>
      <c r="K453" s="139"/>
      <c r="L453" s="156"/>
      <c r="M453" s="134"/>
      <c r="N453" s="134"/>
      <c r="O453" s="134"/>
      <c r="P453" s="134"/>
      <c r="Q453" s="134"/>
      <c r="R453" s="134"/>
      <c r="S453" s="134"/>
      <c r="T453" s="136"/>
      <c r="U453" s="136" t="n">
        <v>38474.58</v>
      </c>
      <c r="V453" s="132" t="n">
        <v>2024</v>
      </c>
    </row>
    <row r="454" customFormat="false" ht="12.75" hidden="false" customHeight="true" outlineLevel="0" collapsed="false">
      <c r="A454" s="132" t="n">
        <v>10</v>
      </c>
      <c r="B454" s="133" t="s">
        <v>807</v>
      </c>
      <c r="C454" s="134" t="n">
        <f aca="false">D454+E454+F454+G454+H454+I454+K454+M454+O454+Q454+R454+S454+T454+U454</f>
        <v>47749.03</v>
      </c>
      <c r="D454" s="134"/>
      <c r="E454" s="134"/>
      <c r="F454" s="134"/>
      <c r="G454" s="134"/>
      <c r="H454" s="134"/>
      <c r="I454" s="134"/>
      <c r="J454" s="139"/>
      <c r="K454" s="139"/>
      <c r="L454" s="156"/>
      <c r="M454" s="134"/>
      <c r="N454" s="134"/>
      <c r="O454" s="134"/>
      <c r="P454" s="134"/>
      <c r="Q454" s="134"/>
      <c r="R454" s="134"/>
      <c r="S454" s="134"/>
      <c r="T454" s="136" t="n">
        <v>47749.03</v>
      </c>
      <c r="U454" s="136"/>
      <c r="V454" s="132" t="n">
        <v>2024</v>
      </c>
    </row>
    <row r="455" customFormat="false" ht="12.75" hidden="false" customHeight="true" outlineLevel="0" collapsed="false">
      <c r="A455" s="161" t="s">
        <v>809</v>
      </c>
      <c r="B455" s="161"/>
      <c r="C455" s="150" t="n">
        <f aca="false">SUM(C445:C454)</f>
        <v>54509219.57</v>
      </c>
      <c r="D455" s="150" t="n">
        <f aca="false">SUM(D445:D454)</f>
        <v>3297776.26</v>
      </c>
      <c r="E455" s="150" t="n">
        <f aca="false">SUM(E445:E454)</f>
        <v>5976497.47</v>
      </c>
      <c r="F455" s="150" t="n">
        <f aca="false">SUM(F445:F454)</f>
        <v>0</v>
      </c>
      <c r="G455" s="150" t="n">
        <f aca="false">SUM(G445:G454)</f>
        <v>933011.04</v>
      </c>
      <c r="H455" s="150" t="n">
        <f aca="false">SUM(H445:H454)</f>
        <v>0</v>
      </c>
      <c r="I455" s="150" t="n">
        <f aca="false">SUM(I445:I454)</f>
        <v>1360407.66</v>
      </c>
      <c r="J455" s="150" t="n">
        <f aca="false">SUM(J445:J454)</f>
        <v>0</v>
      </c>
      <c r="K455" s="150" t="n">
        <f aca="false">SUM(K445:K454)</f>
        <v>0</v>
      </c>
      <c r="L455" s="150" t="n">
        <f aca="false">SUM(L445:L454)</f>
        <v>0</v>
      </c>
      <c r="M455" s="150" t="n">
        <f aca="false">SUM(M445:M454)</f>
        <v>18673343.9</v>
      </c>
      <c r="N455" s="150" t="n">
        <f aca="false">SUM(N445:N454)</f>
        <v>0</v>
      </c>
      <c r="O455" s="150" t="n">
        <f aca="false">SUM(O445:O454)</f>
        <v>107330.88</v>
      </c>
      <c r="P455" s="150" t="n">
        <f aca="false">SUM(P445:P454)</f>
        <v>0</v>
      </c>
      <c r="Q455" s="150" t="n">
        <f aca="false">SUM(Q445:Q454)</f>
        <v>20092491.71</v>
      </c>
      <c r="R455" s="150" t="n">
        <f aca="false">SUM(R445:R454)</f>
        <v>1067232</v>
      </c>
      <c r="S455" s="150" t="n">
        <f aca="false">SUM(S445:S454)</f>
        <v>398500</v>
      </c>
      <c r="T455" s="150" t="n">
        <f aca="false">SUM(T445:T454)</f>
        <v>2266401.43</v>
      </c>
      <c r="U455" s="150" t="n">
        <f aca="false">SUM(U445:U454)</f>
        <v>734727.22</v>
      </c>
      <c r="V455" s="173"/>
    </row>
    <row r="456" customFormat="false" ht="12.75" hidden="false" customHeight="true" outlineLevel="0" collapsed="false">
      <c r="A456" s="172" t="s">
        <v>810</v>
      </c>
      <c r="B456" s="172"/>
      <c r="C456" s="146" t="n">
        <f aca="false">C423+C444+C455</f>
        <v>95891659.7350278</v>
      </c>
      <c r="D456" s="146" t="n">
        <f aca="false">D423+D444+D455</f>
        <v>4597653.87</v>
      </c>
      <c r="E456" s="146" t="n">
        <f aca="false">E423+E444+E455</f>
        <v>9852357.88</v>
      </c>
      <c r="F456" s="146" t="n">
        <f aca="false">F423+F444+F455</f>
        <v>0</v>
      </c>
      <c r="G456" s="146" t="n">
        <f aca="false">G423+G444+G455</f>
        <v>2322524.29</v>
      </c>
      <c r="H456" s="146" t="n">
        <f aca="false">H423+H444+H455</f>
        <v>0</v>
      </c>
      <c r="I456" s="146" t="n">
        <f aca="false">I423+I444+I455</f>
        <v>1935256.81</v>
      </c>
      <c r="J456" s="146" t="n">
        <f aca="false">J423+J444+J455</f>
        <v>0</v>
      </c>
      <c r="K456" s="146" t="n">
        <f aca="false">K423+K444+K455</f>
        <v>0</v>
      </c>
      <c r="L456" s="146" t="n">
        <f aca="false">L423+L444+L455</f>
        <v>0</v>
      </c>
      <c r="M456" s="146" t="n">
        <f aca="false">M423+M444+M455</f>
        <v>31693972.35</v>
      </c>
      <c r="N456" s="146" t="n">
        <f aca="false">N423+N444+N455</f>
        <v>0</v>
      </c>
      <c r="O456" s="146" t="n">
        <f aca="false">O423+O444+O455</f>
        <v>107330.88</v>
      </c>
      <c r="P456" s="146" t="n">
        <f aca="false">P423+P444+P455</f>
        <v>0</v>
      </c>
      <c r="Q456" s="146" t="n">
        <f aca="false">Q423+Q444+Q455</f>
        <v>30780223.89</v>
      </c>
      <c r="R456" s="146" t="n">
        <f aca="false">R423+R444+R455</f>
        <v>1067232</v>
      </c>
      <c r="S456" s="146" t="n">
        <f aca="false">S423+S444+S455</f>
        <v>398500</v>
      </c>
      <c r="T456" s="147" t="n">
        <f aca="false">T423+T444+T455</f>
        <v>12140223.4850278</v>
      </c>
      <c r="U456" s="146" t="n">
        <f aca="false">U423+U444+U455</f>
        <v>1394884.28</v>
      </c>
      <c r="V456" s="174"/>
    </row>
    <row r="457" customFormat="false" ht="12.75" hidden="false" customHeight="true" outlineLevel="0" collapsed="false">
      <c r="A457" s="155" t="s">
        <v>811</v>
      </c>
      <c r="B457" s="155"/>
      <c r="C457" s="134"/>
      <c r="D457" s="139"/>
      <c r="E457" s="139"/>
      <c r="F457" s="139"/>
      <c r="G457" s="139"/>
      <c r="H457" s="139"/>
      <c r="I457" s="139"/>
      <c r="J457" s="139"/>
      <c r="K457" s="139"/>
      <c r="L457" s="156"/>
      <c r="M457" s="139"/>
      <c r="N457" s="139"/>
      <c r="O457" s="140"/>
      <c r="P457" s="137"/>
      <c r="Q457" s="139"/>
      <c r="R457" s="139"/>
      <c r="S457" s="139"/>
      <c r="T457" s="134"/>
      <c r="U457" s="139"/>
      <c r="V457" s="132"/>
    </row>
    <row r="458" customFormat="false" ht="12.75" hidden="false" customHeight="true" outlineLevel="0" collapsed="false">
      <c r="A458" s="132" t="n">
        <v>1</v>
      </c>
      <c r="B458" s="133" t="s">
        <v>812</v>
      </c>
      <c r="C458" s="134" t="n">
        <f aca="false">D458+E458+F458+G458+H458+I458+K458+M458+O458+Q458+R458+S458+T458+U458</f>
        <v>373766.99</v>
      </c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6" t="n">
        <v>373766.99</v>
      </c>
      <c r="U458" s="134"/>
      <c r="V458" s="132" t="n">
        <v>2022</v>
      </c>
    </row>
    <row r="459" customFormat="false" ht="12.75" hidden="false" customHeight="true" outlineLevel="0" collapsed="false">
      <c r="A459" s="132" t="n">
        <v>2</v>
      </c>
      <c r="B459" s="133" t="s">
        <v>972</v>
      </c>
      <c r="C459" s="134" t="n">
        <f aca="false">D459+E459+F459+G459+H459+I459+K459+M459+O459+Q459+R459+S459+T459+U459</f>
        <v>16180392.68</v>
      </c>
      <c r="D459" s="134" t="n">
        <v>938314</v>
      </c>
      <c r="E459" s="134"/>
      <c r="F459" s="134"/>
      <c r="G459" s="134" t="n">
        <v>1345533</v>
      </c>
      <c r="H459" s="134"/>
      <c r="I459" s="134" t="n">
        <v>82803</v>
      </c>
      <c r="J459" s="134"/>
      <c r="K459" s="134"/>
      <c r="L459" s="156"/>
      <c r="M459" s="134" t="n">
        <v>12859753</v>
      </c>
      <c r="N459" s="132"/>
      <c r="O459" s="134" t="n">
        <v>614984</v>
      </c>
      <c r="P459" s="134"/>
      <c r="Q459" s="134"/>
      <c r="R459" s="134"/>
      <c r="S459" s="134"/>
      <c r="T459" s="134"/>
      <c r="U459" s="136" t="n">
        <v>339005.68</v>
      </c>
      <c r="V459" s="132" t="n">
        <v>2022</v>
      </c>
    </row>
    <row r="460" customFormat="false" ht="12.75" hidden="false" customHeight="true" outlineLevel="0" collapsed="false">
      <c r="A460" s="132" t="n">
        <f aca="false">A459+1</f>
        <v>3</v>
      </c>
      <c r="B460" s="133" t="s">
        <v>973</v>
      </c>
      <c r="C460" s="134" t="n">
        <f aca="false">D460+E460+F460+G460+H460+I460+K460+M460+O460+Q460+R460+S460+T460+U460</f>
        <v>343761.05</v>
      </c>
      <c r="D460" s="134"/>
      <c r="E460" s="134"/>
      <c r="F460" s="134"/>
      <c r="G460" s="134"/>
      <c r="H460" s="134"/>
      <c r="I460" s="134"/>
      <c r="J460" s="134"/>
      <c r="K460" s="134"/>
      <c r="L460" s="156"/>
      <c r="M460" s="134"/>
      <c r="N460" s="132"/>
      <c r="O460" s="134"/>
      <c r="P460" s="134"/>
      <c r="Q460" s="134"/>
      <c r="R460" s="134"/>
      <c r="S460" s="134"/>
      <c r="T460" s="136" t="n">
        <v>343761.05</v>
      </c>
      <c r="U460" s="134"/>
      <c r="V460" s="132" t="n">
        <v>2022</v>
      </c>
    </row>
    <row r="461" customFormat="false" ht="12.75" hidden="false" customHeight="true" outlineLevel="0" collapsed="false">
      <c r="A461" s="132" t="n">
        <f aca="false">A460+1</f>
        <v>4</v>
      </c>
      <c r="B461" s="133" t="s">
        <v>974</v>
      </c>
      <c r="C461" s="134" t="n">
        <f aca="false">D461+E461+F461+G461+H461+I461+K461+M461+O461+Q461+R461+S461+T461+U461</f>
        <v>276336.38</v>
      </c>
      <c r="D461" s="134"/>
      <c r="E461" s="134"/>
      <c r="F461" s="134"/>
      <c r="G461" s="134"/>
      <c r="H461" s="134"/>
      <c r="I461" s="134"/>
      <c r="J461" s="134"/>
      <c r="K461" s="134"/>
      <c r="L461" s="156"/>
      <c r="M461" s="134"/>
      <c r="N461" s="132"/>
      <c r="O461" s="134"/>
      <c r="P461" s="134"/>
      <c r="Q461" s="134"/>
      <c r="R461" s="134"/>
      <c r="S461" s="134"/>
      <c r="T461" s="136" t="n">
        <v>276336.38</v>
      </c>
      <c r="U461" s="134"/>
      <c r="V461" s="132" t="n">
        <v>2022</v>
      </c>
    </row>
    <row r="462" customFormat="false" ht="12.75" hidden="false" customHeight="true" outlineLevel="0" collapsed="false">
      <c r="A462" s="132" t="n">
        <f aca="false">A461+1</f>
        <v>5</v>
      </c>
      <c r="B462" s="133" t="s">
        <v>819</v>
      </c>
      <c r="C462" s="134" t="n">
        <f aca="false">D462+E462+F462+G462+H462+I462+K462+M462+O462+Q462+R462+S462+T462+U462</f>
        <v>18718</v>
      </c>
      <c r="D462" s="134"/>
      <c r="E462" s="134"/>
      <c r="F462" s="134"/>
      <c r="G462" s="134"/>
      <c r="H462" s="134"/>
      <c r="I462" s="134"/>
      <c r="J462" s="134"/>
      <c r="K462" s="134"/>
      <c r="L462" s="156"/>
      <c r="M462" s="134"/>
      <c r="N462" s="132"/>
      <c r="O462" s="140"/>
      <c r="P462" s="134"/>
      <c r="Q462" s="134"/>
      <c r="R462" s="134"/>
      <c r="S462" s="134"/>
      <c r="T462" s="136" t="n">
        <v>18718</v>
      </c>
      <c r="U462" s="134"/>
      <c r="V462" s="132" t="n">
        <v>2022</v>
      </c>
    </row>
    <row r="463" customFormat="false" ht="12.75" hidden="false" customHeight="true" outlineLevel="0" collapsed="false">
      <c r="A463" s="132" t="n">
        <f aca="false">A462+1</f>
        <v>6</v>
      </c>
      <c r="B463" s="133" t="s">
        <v>821</v>
      </c>
      <c r="C463" s="134" t="n">
        <f aca="false">D463+E463+F463+G463+H463+I463+K463+M463+O463+Q463+R463+S463+T463+U463</f>
        <v>348666.61</v>
      </c>
      <c r="D463" s="134"/>
      <c r="E463" s="134"/>
      <c r="F463" s="134"/>
      <c r="G463" s="134"/>
      <c r="H463" s="134"/>
      <c r="I463" s="134"/>
      <c r="J463" s="134"/>
      <c r="K463" s="134"/>
      <c r="L463" s="156"/>
      <c r="M463" s="134"/>
      <c r="N463" s="132"/>
      <c r="O463" s="140"/>
      <c r="P463" s="134"/>
      <c r="Q463" s="134"/>
      <c r="R463" s="134"/>
      <c r="S463" s="134"/>
      <c r="T463" s="136" t="n">
        <v>348666.61</v>
      </c>
      <c r="U463" s="134"/>
      <c r="V463" s="132" t="n">
        <v>2022</v>
      </c>
    </row>
    <row r="464" customFormat="false" ht="12.75" hidden="false" customHeight="true" outlineLevel="0" collapsed="false">
      <c r="A464" s="132" t="n">
        <f aca="false">A463+1</f>
        <v>7</v>
      </c>
      <c r="B464" s="133" t="s">
        <v>823</v>
      </c>
      <c r="C464" s="134" t="n">
        <f aca="false">D464+E464+F464+G464+H464+I464+K464+M464+O464+Q464+R464+S464+T464+U464</f>
        <v>379602.84</v>
      </c>
      <c r="D464" s="134"/>
      <c r="E464" s="134"/>
      <c r="F464" s="134"/>
      <c r="G464" s="134"/>
      <c r="H464" s="134"/>
      <c r="I464" s="134"/>
      <c r="J464" s="134"/>
      <c r="K464" s="134"/>
      <c r="L464" s="156"/>
      <c r="M464" s="134"/>
      <c r="N464" s="132"/>
      <c r="O464" s="134"/>
      <c r="P464" s="134"/>
      <c r="Q464" s="134"/>
      <c r="R464" s="134"/>
      <c r="S464" s="134"/>
      <c r="T464" s="136" t="n">
        <v>379602.84</v>
      </c>
      <c r="U464" s="134"/>
      <c r="V464" s="132" t="n">
        <v>2022</v>
      </c>
    </row>
    <row r="465" customFormat="false" ht="12.75" hidden="false" customHeight="true" outlineLevel="0" collapsed="false">
      <c r="A465" s="132" t="n">
        <f aca="false">A464+1</f>
        <v>8</v>
      </c>
      <c r="B465" s="133" t="s">
        <v>825</v>
      </c>
      <c r="C465" s="134" t="n">
        <f aca="false">D465+E465+F465+G465+H465+I465+K465+M465+O465+Q465+R465+S465+T465+U465</f>
        <v>18718</v>
      </c>
      <c r="D465" s="134"/>
      <c r="E465" s="134"/>
      <c r="F465" s="134"/>
      <c r="G465" s="134"/>
      <c r="H465" s="134"/>
      <c r="I465" s="134"/>
      <c r="J465" s="134"/>
      <c r="K465" s="134"/>
      <c r="L465" s="156"/>
      <c r="M465" s="134"/>
      <c r="N465" s="132"/>
      <c r="O465" s="140"/>
      <c r="P465" s="134"/>
      <c r="Q465" s="134"/>
      <c r="R465" s="134"/>
      <c r="S465" s="134"/>
      <c r="T465" s="136" t="n">
        <v>18718</v>
      </c>
      <c r="U465" s="134"/>
      <c r="V465" s="132" t="n">
        <v>2022</v>
      </c>
    </row>
    <row r="466" customFormat="false" ht="12.75" hidden="false" customHeight="true" outlineLevel="0" collapsed="false">
      <c r="A466" s="132" t="n">
        <f aca="false">A465+1</f>
        <v>9</v>
      </c>
      <c r="B466" s="133" t="s">
        <v>975</v>
      </c>
      <c r="C466" s="134" t="n">
        <f aca="false">D466+E466+F466+G466+H466+I466+K466+M466+O466+Q466+R466+S466+T466+U466</f>
        <v>274638.14</v>
      </c>
      <c r="D466" s="134"/>
      <c r="E466" s="134"/>
      <c r="F466" s="134"/>
      <c r="G466" s="134"/>
      <c r="H466" s="134"/>
      <c r="I466" s="134"/>
      <c r="J466" s="134"/>
      <c r="K466" s="134"/>
      <c r="L466" s="156"/>
      <c r="M466" s="134"/>
      <c r="N466" s="132"/>
      <c r="O466" s="134"/>
      <c r="P466" s="134"/>
      <c r="Q466" s="134"/>
      <c r="R466" s="134"/>
      <c r="S466" s="134"/>
      <c r="T466" s="136" t="n">
        <v>274638.14</v>
      </c>
      <c r="U466" s="134"/>
      <c r="V466" s="132" t="n">
        <v>2022</v>
      </c>
    </row>
    <row r="467" customFormat="false" ht="12.75" hidden="false" customHeight="true" outlineLevel="0" collapsed="false">
      <c r="A467" s="132" t="n">
        <f aca="false">A466+1</f>
        <v>10</v>
      </c>
      <c r="B467" s="133" t="s">
        <v>976</v>
      </c>
      <c r="C467" s="134" t="n">
        <f aca="false">D467+E467+F467+G467+H467+I467+K467+M467+O467+Q467+R467+S467+T467+U467</f>
        <v>342455.2</v>
      </c>
      <c r="D467" s="134"/>
      <c r="E467" s="134"/>
      <c r="F467" s="134"/>
      <c r="G467" s="134"/>
      <c r="H467" s="134"/>
      <c r="I467" s="134"/>
      <c r="J467" s="134"/>
      <c r="K467" s="134"/>
      <c r="L467" s="156"/>
      <c r="M467" s="134"/>
      <c r="N467" s="132"/>
      <c r="O467" s="140"/>
      <c r="P467" s="134"/>
      <c r="Q467" s="134"/>
      <c r="R467" s="134"/>
      <c r="S467" s="134"/>
      <c r="T467" s="136" t="n">
        <v>342455.2</v>
      </c>
      <c r="U467" s="134"/>
      <c r="V467" s="132" t="n">
        <v>2022</v>
      </c>
    </row>
    <row r="468" customFormat="false" ht="12.75" hidden="false" customHeight="true" outlineLevel="0" collapsed="false">
      <c r="A468" s="132" t="n">
        <f aca="false">A467+1</f>
        <v>11</v>
      </c>
      <c r="B468" s="133" t="s">
        <v>831</v>
      </c>
      <c r="C468" s="134" t="n">
        <f aca="false">D468+E468+F468+G468+H468+I468+K468+M468+O468+Q468+R468+S468+T468+U468</f>
        <v>328688.1</v>
      </c>
      <c r="D468" s="134"/>
      <c r="E468" s="134"/>
      <c r="F468" s="134"/>
      <c r="G468" s="134"/>
      <c r="H468" s="134"/>
      <c r="I468" s="134"/>
      <c r="J468" s="134"/>
      <c r="K468" s="134"/>
      <c r="L468" s="156"/>
      <c r="M468" s="134"/>
      <c r="N468" s="132"/>
      <c r="O468" s="134"/>
      <c r="P468" s="134"/>
      <c r="Q468" s="134"/>
      <c r="R468" s="134"/>
      <c r="S468" s="134"/>
      <c r="T468" s="136" t="n">
        <v>328688.1</v>
      </c>
      <c r="U468" s="134"/>
      <c r="V468" s="132" t="n">
        <v>2022</v>
      </c>
    </row>
    <row r="469" customFormat="false" ht="12.75" hidden="false" customHeight="true" outlineLevel="0" collapsed="false">
      <c r="A469" s="132" t="n">
        <f aca="false">A468+1</f>
        <v>12</v>
      </c>
      <c r="B469" s="133" t="s">
        <v>977</v>
      </c>
      <c r="C469" s="134" t="n">
        <f aca="false">D469+E469+F469+G469+H469+I469+K469+M469+O469+Q469+R469+S469+T469+U469</f>
        <v>324593.87</v>
      </c>
      <c r="D469" s="134"/>
      <c r="E469" s="134"/>
      <c r="F469" s="134"/>
      <c r="G469" s="134"/>
      <c r="H469" s="134"/>
      <c r="I469" s="134"/>
      <c r="J469" s="134"/>
      <c r="K469" s="134"/>
      <c r="L469" s="156"/>
      <c r="M469" s="134"/>
      <c r="N469" s="132"/>
      <c r="O469" s="134"/>
      <c r="P469" s="134"/>
      <c r="Q469" s="134"/>
      <c r="R469" s="134"/>
      <c r="S469" s="134"/>
      <c r="T469" s="136" t="n">
        <v>324593.87</v>
      </c>
      <c r="U469" s="134"/>
      <c r="V469" s="132" t="n">
        <v>2022</v>
      </c>
    </row>
    <row r="470" customFormat="false" ht="12.75" hidden="false" customHeight="true" outlineLevel="0" collapsed="false">
      <c r="A470" s="132" t="n">
        <f aca="false">A469+1</f>
        <v>13</v>
      </c>
      <c r="B470" s="133" t="s">
        <v>835</v>
      </c>
      <c r="C470" s="134" t="n">
        <f aca="false">D470+E470+F470+G470+H470+I470+K470+M470+O470+Q470+R470+S470+T470+U470</f>
        <v>19100</v>
      </c>
      <c r="D470" s="134"/>
      <c r="E470" s="134"/>
      <c r="F470" s="134"/>
      <c r="G470" s="134"/>
      <c r="H470" s="134"/>
      <c r="I470" s="134"/>
      <c r="J470" s="134"/>
      <c r="K470" s="134"/>
      <c r="L470" s="156"/>
      <c r="M470" s="134"/>
      <c r="N470" s="132"/>
      <c r="O470" s="140"/>
      <c r="P470" s="134"/>
      <c r="Q470" s="134"/>
      <c r="R470" s="134"/>
      <c r="S470" s="134"/>
      <c r="T470" s="136" t="n">
        <v>19100</v>
      </c>
      <c r="U470" s="134"/>
      <c r="V470" s="132" t="n">
        <v>2022</v>
      </c>
    </row>
    <row r="471" customFormat="false" ht="12.75" hidden="false" customHeight="true" outlineLevel="0" collapsed="false">
      <c r="A471" s="132" t="n">
        <f aca="false">A470+1</f>
        <v>14</v>
      </c>
      <c r="B471" s="133" t="s">
        <v>978</v>
      </c>
      <c r="C471" s="134" t="n">
        <f aca="false">D471+E471+F471+G471+H471+I471+K471+M471+O471+Q471+R471+S471+T471+U471</f>
        <v>123049.76</v>
      </c>
      <c r="D471" s="134"/>
      <c r="E471" s="134"/>
      <c r="F471" s="134"/>
      <c r="G471" s="134"/>
      <c r="H471" s="134"/>
      <c r="I471" s="134"/>
      <c r="J471" s="134"/>
      <c r="K471" s="134"/>
      <c r="L471" s="156"/>
      <c r="M471" s="134"/>
      <c r="N471" s="132"/>
      <c r="O471" s="140"/>
      <c r="P471" s="134"/>
      <c r="Q471" s="134"/>
      <c r="R471" s="134"/>
      <c r="S471" s="134"/>
      <c r="T471" s="136" t="n">
        <v>123049.76</v>
      </c>
      <c r="U471" s="134"/>
      <c r="V471" s="132" t="n">
        <v>2022</v>
      </c>
    </row>
    <row r="472" customFormat="false" ht="12.75" hidden="false" customHeight="true" outlineLevel="0" collapsed="false">
      <c r="A472" s="132" t="n">
        <f aca="false">A471+1</f>
        <v>15</v>
      </c>
      <c r="B472" s="133" t="s">
        <v>839</v>
      </c>
      <c r="C472" s="134" t="n">
        <f aca="false">D472+E472+F472+G472+H472+I472+K472+M472+O472+Q472+R472+S472+T472+U472</f>
        <v>101153</v>
      </c>
      <c r="D472" s="134"/>
      <c r="E472" s="134"/>
      <c r="F472" s="134"/>
      <c r="G472" s="134"/>
      <c r="H472" s="134"/>
      <c r="I472" s="134"/>
      <c r="J472" s="134"/>
      <c r="K472" s="134"/>
      <c r="L472" s="156"/>
      <c r="M472" s="134"/>
      <c r="N472" s="132"/>
      <c r="O472" s="134"/>
      <c r="P472" s="134"/>
      <c r="Q472" s="134"/>
      <c r="R472" s="134"/>
      <c r="S472" s="134"/>
      <c r="T472" s="136" t="n">
        <v>101153</v>
      </c>
      <c r="U472" s="134"/>
      <c r="V472" s="132" t="n">
        <v>2022</v>
      </c>
    </row>
    <row r="473" customFormat="false" ht="12.75" hidden="false" customHeight="true" outlineLevel="0" collapsed="false">
      <c r="A473" s="132" t="n">
        <f aca="false">A472+1</f>
        <v>16</v>
      </c>
      <c r="B473" s="133" t="s">
        <v>841</v>
      </c>
      <c r="C473" s="134" t="n">
        <f aca="false">D473+E473+F473+G473+H473+I473+K473+M473+O473+Q473+R473+S473+T473+U473</f>
        <v>1002377.39</v>
      </c>
      <c r="D473" s="134"/>
      <c r="E473" s="134"/>
      <c r="F473" s="134"/>
      <c r="G473" s="134"/>
      <c r="H473" s="134"/>
      <c r="I473" s="134"/>
      <c r="J473" s="134"/>
      <c r="K473" s="134"/>
      <c r="L473" s="156"/>
      <c r="M473" s="134"/>
      <c r="N473" s="132"/>
      <c r="O473" s="140"/>
      <c r="P473" s="134"/>
      <c r="Q473" s="134"/>
      <c r="R473" s="134"/>
      <c r="S473" s="134"/>
      <c r="T473" s="136" t="n">
        <v>1002377.39</v>
      </c>
      <c r="U473" s="134"/>
      <c r="V473" s="132" t="n">
        <v>2022</v>
      </c>
    </row>
    <row r="474" customFormat="false" ht="12.75" hidden="false" customHeight="true" outlineLevel="0" collapsed="false">
      <c r="A474" s="132" t="n">
        <f aca="false">A473+1</f>
        <v>17</v>
      </c>
      <c r="B474" s="133" t="s">
        <v>979</v>
      </c>
      <c r="C474" s="134" t="n">
        <f aca="false">D474+E474+F474+G474+H474+I474+K474+M474+O474+Q474+R474+S474+T474+U474</f>
        <v>496077.90096</v>
      </c>
      <c r="D474" s="134"/>
      <c r="E474" s="134"/>
      <c r="F474" s="134"/>
      <c r="G474" s="134"/>
      <c r="H474" s="134"/>
      <c r="I474" s="134"/>
      <c r="J474" s="134"/>
      <c r="K474" s="134"/>
      <c r="L474" s="156"/>
      <c r="M474" s="134"/>
      <c r="N474" s="132"/>
      <c r="O474" s="134"/>
      <c r="P474" s="134"/>
      <c r="Q474" s="134"/>
      <c r="R474" s="134"/>
      <c r="S474" s="134"/>
      <c r="T474" s="136" t="n">
        <v>496077.90096</v>
      </c>
      <c r="U474" s="134"/>
      <c r="V474" s="132" t="n">
        <v>2022</v>
      </c>
    </row>
    <row r="475" customFormat="false" ht="12.75" hidden="false" customHeight="true" outlineLevel="0" collapsed="false">
      <c r="A475" s="132" t="n">
        <f aca="false">A474+1</f>
        <v>18</v>
      </c>
      <c r="B475" s="133" t="s">
        <v>845</v>
      </c>
      <c r="C475" s="134" t="n">
        <f aca="false">D475+E475+F475+G475+H475+I475+K475+M475+O475+R475+S475+T475+U475</f>
        <v>871524.11</v>
      </c>
      <c r="D475" s="134"/>
      <c r="E475" s="134"/>
      <c r="F475" s="134"/>
      <c r="G475" s="134"/>
      <c r="H475" s="134"/>
      <c r="I475" s="134"/>
      <c r="J475" s="134"/>
      <c r="K475" s="134"/>
      <c r="L475" s="156"/>
      <c r="M475" s="134"/>
      <c r="N475" s="132"/>
      <c r="O475" s="140"/>
      <c r="P475" s="134"/>
      <c r="Q475" s="134"/>
      <c r="R475" s="134"/>
      <c r="S475" s="134"/>
      <c r="T475" s="136" t="n">
        <v>871524.11</v>
      </c>
      <c r="U475" s="134"/>
      <c r="V475" s="132" t="n">
        <v>2022</v>
      </c>
    </row>
    <row r="476" customFormat="false" ht="12.75" hidden="false" customHeight="true" outlineLevel="0" collapsed="false">
      <c r="A476" s="132" t="n">
        <f aca="false">A475+1</f>
        <v>19</v>
      </c>
      <c r="B476" s="133" t="s">
        <v>980</v>
      </c>
      <c r="C476" s="134" t="n">
        <f aca="false">D476+E476+F476+G476+H476+I476+K476+M476+O476+Q476+R476+S476+T476+U476</f>
        <v>79618.98</v>
      </c>
      <c r="D476" s="134"/>
      <c r="E476" s="134"/>
      <c r="F476" s="134"/>
      <c r="G476" s="134"/>
      <c r="H476" s="134"/>
      <c r="I476" s="134"/>
      <c r="J476" s="134"/>
      <c r="K476" s="134"/>
      <c r="L476" s="156"/>
      <c r="M476" s="134"/>
      <c r="N476" s="132"/>
      <c r="O476" s="140"/>
      <c r="Q476" s="134"/>
      <c r="R476" s="134"/>
      <c r="S476" s="134"/>
      <c r="T476" s="136" t="n">
        <v>79618.98</v>
      </c>
      <c r="U476" s="134"/>
      <c r="V476" s="132" t="n">
        <v>2022</v>
      </c>
    </row>
    <row r="477" customFormat="false" ht="12.75" hidden="false" customHeight="true" outlineLevel="0" collapsed="false">
      <c r="A477" s="132" t="n">
        <f aca="false">A476+1</f>
        <v>20</v>
      </c>
      <c r="B477" s="133" t="s">
        <v>981</v>
      </c>
      <c r="C477" s="134" t="n">
        <f aca="false">D477+E477+F477+G477+H477+I477+K477+M477+O477+Q477+R477+S477+T477+U477</f>
        <v>87051</v>
      </c>
      <c r="D477" s="134"/>
      <c r="E477" s="134"/>
      <c r="F477" s="134"/>
      <c r="G477" s="134"/>
      <c r="H477" s="134"/>
      <c r="I477" s="134"/>
      <c r="J477" s="134"/>
      <c r="K477" s="134"/>
      <c r="L477" s="156"/>
      <c r="M477" s="134"/>
      <c r="N477" s="132"/>
      <c r="O477" s="140"/>
      <c r="P477" s="134"/>
      <c r="Q477" s="134"/>
      <c r="R477" s="134"/>
      <c r="S477" s="134"/>
      <c r="T477" s="136" t="n">
        <v>87051</v>
      </c>
      <c r="U477" s="134"/>
      <c r="V477" s="132" t="n">
        <v>2022</v>
      </c>
    </row>
    <row r="478" customFormat="false" ht="12.75" hidden="false" customHeight="true" outlineLevel="0" collapsed="false">
      <c r="A478" s="132" t="n">
        <f aca="false">A477+1</f>
        <v>21</v>
      </c>
      <c r="B478" s="133" t="s">
        <v>982</v>
      </c>
      <c r="C478" s="134" t="n">
        <f aca="false">D478+E478+F478+G478+H478+I478+K478+M478+O478+Q478+R478+S478+T478+U478</f>
        <v>19100</v>
      </c>
      <c r="D478" s="134"/>
      <c r="E478" s="134"/>
      <c r="F478" s="134"/>
      <c r="G478" s="134"/>
      <c r="H478" s="134"/>
      <c r="I478" s="134"/>
      <c r="J478" s="134"/>
      <c r="K478" s="134"/>
      <c r="L478" s="156"/>
      <c r="M478" s="134"/>
      <c r="N478" s="132"/>
      <c r="O478" s="140"/>
      <c r="P478" s="134"/>
      <c r="Q478" s="134"/>
      <c r="R478" s="134"/>
      <c r="S478" s="134"/>
      <c r="T478" s="136" t="n">
        <v>19100</v>
      </c>
      <c r="U478" s="134"/>
      <c r="V478" s="132" t="n">
        <v>2022</v>
      </c>
    </row>
    <row r="479" customFormat="false" ht="12.75" hidden="false" customHeight="true" outlineLevel="0" collapsed="false">
      <c r="A479" s="132" t="n">
        <f aca="false">A478+1</f>
        <v>22</v>
      </c>
      <c r="B479" s="133" t="s">
        <v>983</v>
      </c>
      <c r="C479" s="134" t="n">
        <f aca="false">D479+E479+F479+G479+H479+I479+K479+M479+O479+Q479+R479+S479+T479+U479</f>
        <v>100517.08</v>
      </c>
      <c r="D479" s="134"/>
      <c r="E479" s="134"/>
      <c r="F479" s="134"/>
      <c r="G479" s="134"/>
      <c r="H479" s="134"/>
      <c r="I479" s="134"/>
      <c r="J479" s="134"/>
      <c r="K479" s="134"/>
      <c r="L479" s="156"/>
      <c r="M479" s="134"/>
      <c r="N479" s="132"/>
      <c r="O479" s="140"/>
      <c r="P479" s="134"/>
      <c r="Q479" s="134"/>
      <c r="R479" s="134"/>
      <c r="S479" s="134"/>
      <c r="T479" s="136" t="n">
        <v>100517.08</v>
      </c>
      <c r="U479" s="134"/>
      <c r="V479" s="132" t="n">
        <v>2022</v>
      </c>
    </row>
    <row r="480" customFormat="false" ht="12.75" hidden="false" customHeight="true" outlineLevel="0" collapsed="false">
      <c r="A480" s="132" t="n">
        <f aca="false">A479+1</f>
        <v>23</v>
      </c>
      <c r="B480" s="133" t="s">
        <v>984</v>
      </c>
      <c r="C480" s="134" t="n">
        <f aca="false">D480+E480+F480+G480+H480+I480+K480+M480+O480+Q480+R480+S480+T480+U480</f>
        <v>75500.89</v>
      </c>
      <c r="D480" s="134"/>
      <c r="E480" s="134"/>
      <c r="F480" s="134"/>
      <c r="G480" s="134"/>
      <c r="H480" s="134"/>
      <c r="I480" s="134"/>
      <c r="J480" s="134"/>
      <c r="K480" s="134"/>
      <c r="L480" s="156"/>
      <c r="M480" s="134"/>
      <c r="N480" s="132"/>
      <c r="O480" s="140"/>
      <c r="P480" s="134"/>
      <c r="Q480" s="134"/>
      <c r="R480" s="134"/>
      <c r="S480" s="134"/>
      <c r="T480" s="136" t="n">
        <v>75500.89</v>
      </c>
      <c r="U480" s="134"/>
      <c r="V480" s="132" t="n">
        <v>2022</v>
      </c>
    </row>
    <row r="481" customFormat="false" ht="12.75" hidden="false" customHeight="true" outlineLevel="0" collapsed="false">
      <c r="A481" s="132" t="n">
        <f aca="false">A480+1</f>
        <v>24</v>
      </c>
      <c r="B481" s="133" t="s">
        <v>857</v>
      </c>
      <c r="C481" s="134" t="n">
        <f aca="false">D481+E481+F481+G481+H481+I481+K481+M481+O481+Q481+R481+S481+T481+U481</f>
        <v>1783418.22778</v>
      </c>
      <c r="D481" s="134"/>
      <c r="E481" s="134"/>
      <c r="F481" s="134"/>
      <c r="G481" s="134"/>
      <c r="H481" s="134"/>
      <c r="I481" s="134"/>
      <c r="J481" s="134"/>
      <c r="K481" s="134"/>
      <c r="L481" s="156"/>
      <c r="M481" s="134" t="n">
        <v>1668662.15</v>
      </c>
      <c r="N481" s="132"/>
      <c r="O481" s="140"/>
      <c r="P481" s="134"/>
      <c r="Q481" s="134" t="n">
        <v>77390.55</v>
      </c>
      <c r="R481" s="134"/>
      <c r="S481" s="134"/>
      <c r="T481" s="136"/>
      <c r="U481" s="136" t="n">
        <f aca="false">(M481+Q481)*2.14%</f>
        <v>37365.52778</v>
      </c>
      <c r="V481" s="132" t="n">
        <v>2022</v>
      </c>
    </row>
    <row r="482" customFormat="false" ht="12.75" hidden="false" customHeight="true" outlineLevel="0" collapsed="false">
      <c r="A482" s="158" t="n">
        <f aca="false">A481+1</f>
        <v>25</v>
      </c>
      <c r="B482" s="159" t="s">
        <v>859</v>
      </c>
      <c r="C482" s="134" t="n">
        <f aca="false">D482+E482+F482+G482+H482+I482+K482+M482+O482+Q482+R482+T482+U482</f>
        <v>2938976</v>
      </c>
      <c r="D482" s="134"/>
      <c r="E482" s="134"/>
      <c r="F482" s="134"/>
      <c r="G482" s="134"/>
      <c r="H482" s="134"/>
      <c r="I482" s="134"/>
      <c r="J482" s="134"/>
      <c r="K482" s="134"/>
      <c r="L482" s="156"/>
      <c r="M482" s="136" t="n">
        <v>2938976</v>
      </c>
      <c r="N482" s="132"/>
      <c r="O482" s="134"/>
      <c r="P482" s="134"/>
      <c r="Q482" s="134"/>
      <c r="R482" s="134"/>
      <c r="S482" s="134"/>
      <c r="T482" s="136"/>
      <c r="U482" s="134"/>
      <c r="V482" s="132" t="n">
        <v>2022</v>
      </c>
    </row>
    <row r="483" customFormat="false" ht="12.75" hidden="false" customHeight="true" outlineLevel="0" collapsed="false">
      <c r="A483" s="132" t="n">
        <f aca="false">A482+1</f>
        <v>26</v>
      </c>
      <c r="B483" s="133" t="s">
        <v>861</v>
      </c>
      <c r="C483" s="134" t="n">
        <f aca="false">D483+E483+F483+G483+H483+I483+K483+M483+O483+Q483+R483+S483+T483+U483</f>
        <v>120858.84</v>
      </c>
      <c r="D483" s="134"/>
      <c r="E483" s="134"/>
      <c r="F483" s="134"/>
      <c r="G483" s="134"/>
      <c r="H483" s="134"/>
      <c r="I483" s="134"/>
      <c r="J483" s="134"/>
      <c r="K483" s="134"/>
      <c r="L483" s="156"/>
      <c r="M483" s="134"/>
      <c r="N483" s="132"/>
      <c r="O483" s="140"/>
      <c r="P483" s="134"/>
      <c r="Q483" s="134"/>
      <c r="R483" s="134"/>
      <c r="S483" s="134"/>
      <c r="T483" s="136" t="n">
        <v>120858.84</v>
      </c>
      <c r="U483" s="134"/>
      <c r="V483" s="132" t="n">
        <v>2022</v>
      </c>
    </row>
    <row r="484" customFormat="false" ht="12.75" hidden="false" customHeight="true" outlineLevel="0" collapsed="false">
      <c r="A484" s="161" t="s">
        <v>863</v>
      </c>
      <c r="B484" s="161"/>
      <c r="C484" s="150" t="n">
        <f aca="false">SUM(C458:C483)</f>
        <v>27028661.03874</v>
      </c>
      <c r="D484" s="150" t="n">
        <f aca="false">SUM(D458:D483)</f>
        <v>938314</v>
      </c>
      <c r="E484" s="150" t="n">
        <f aca="false">SUM(E458:E483)</f>
        <v>0</v>
      </c>
      <c r="F484" s="150" t="n">
        <f aca="false">SUM(F458:F483)</f>
        <v>0</v>
      </c>
      <c r="G484" s="150" t="n">
        <f aca="false">SUM(G458:G483)</f>
        <v>1345533</v>
      </c>
      <c r="H484" s="150" t="n">
        <f aca="false">SUM(H458:H483)</f>
        <v>0</v>
      </c>
      <c r="I484" s="150" t="n">
        <f aca="false">SUM(I458:I483)</f>
        <v>82803</v>
      </c>
      <c r="J484" s="150" t="n">
        <f aca="false">SUM(J458:J483)</f>
        <v>0</v>
      </c>
      <c r="K484" s="150" t="n">
        <f aca="false">SUM(K458:K483)</f>
        <v>0</v>
      </c>
      <c r="L484" s="150" t="n">
        <f aca="false">SUM(L458:L483)</f>
        <v>0</v>
      </c>
      <c r="M484" s="150" t="n">
        <f aca="false">SUM(M458:M483)</f>
        <v>17467391.15</v>
      </c>
      <c r="N484" s="150" t="n">
        <f aca="false">SUM(N458:N483)</f>
        <v>0</v>
      </c>
      <c r="O484" s="150" t="n">
        <f aca="false">SUM(O458:O483)</f>
        <v>614984</v>
      </c>
      <c r="P484" s="150" t="n">
        <f aca="false">SUM(P458:P483)</f>
        <v>0</v>
      </c>
      <c r="Q484" s="150" t="n">
        <f aca="false">SUM(Q458:Q483)</f>
        <v>77390.55</v>
      </c>
      <c r="R484" s="150" t="n">
        <f aca="false">SUM(R458:R483)</f>
        <v>0</v>
      </c>
      <c r="S484" s="150" t="n">
        <f aca="false">SUM(S458:S483)</f>
        <v>0</v>
      </c>
      <c r="T484" s="151" t="n">
        <f aca="false">SUM(T458:T483)</f>
        <v>6125874.13096</v>
      </c>
      <c r="U484" s="150" t="n">
        <f aca="false">SUM(U458:U483)</f>
        <v>376371.20778</v>
      </c>
      <c r="V484" s="173"/>
    </row>
    <row r="485" customFormat="false" ht="12.75" hidden="false" customHeight="true" outlineLevel="0" collapsed="false">
      <c r="A485" s="132" t="n">
        <v>1</v>
      </c>
      <c r="B485" s="133" t="s">
        <v>864</v>
      </c>
      <c r="C485" s="134" t="n">
        <f aca="false">D485+E485+F485+G485+H485+I485+K485+M485+O485+Q485+R485+S485+T485+U485</f>
        <v>130022.51</v>
      </c>
      <c r="D485" s="134"/>
      <c r="E485" s="135"/>
      <c r="F485" s="135"/>
      <c r="G485" s="134"/>
      <c r="H485" s="135"/>
      <c r="I485" s="134"/>
      <c r="J485" s="135"/>
      <c r="K485" s="135"/>
      <c r="L485" s="135"/>
      <c r="M485" s="134"/>
      <c r="N485" s="135"/>
      <c r="O485" s="134"/>
      <c r="P485" s="135"/>
      <c r="Q485" s="134"/>
      <c r="R485" s="134"/>
      <c r="S485" s="134"/>
      <c r="T485" s="136" t="n">
        <v>130022.51</v>
      </c>
      <c r="U485" s="134"/>
      <c r="V485" s="132" t="n">
        <v>2023</v>
      </c>
    </row>
    <row r="486" customFormat="false" ht="12.75" hidden="false" customHeight="true" outlineLevel="0" collapsed="false">
      <c r="A486" s="132" t="n">
        <f aca="false">A485+1</f>
        <v>2</v>
      </c>
      <c r="B486" s="133" t="s">
        <v>866</v>
      </c>
      <c r="C486" s="134" t="n">
        <f aca="false">D486+E486+F486+G486+H486+I486+K486+M486+O486+Q486+R486+S486+T486+U486</f>
        <v>422087.43</v>
      </c>
      <c r="D486" s="134"/>
      <c r="E486" s="134"/>
      <c r="F486" s="135"/>
      <c r="G486" s="134"/>
      <c r="H486" s="135"/>
      <c r="I486" s="134"/>
      <c r="J486" s="135"/>
      <c r="K486" s="135"/>
      <c r="L486" s="135"/>
      <c r="M486" s="134"/>
      <c r="N486" s="135"/>
      <c r="O486" s="134"/>
      <c r="P486" s="135"/>
      <c r="Q486" s="134"/>
      <c r="R486" s="134"/>
      <c r="S486" s="134"/>
      <c r="T486" s="136" t="n">
        <v>422087.43</v>
      </c>
      <c r="U486" s="134"/>
      <c r="V486" s="132" t="n">
        <v>2023</v>
      </c>
    </row>
    <row r="487" customFormat="false" ht="12.75" hidden="false" customHeight="true" outlineLevel="0" collapsed="false">
      <c r="A487" s="132" t="n">
        <f aca="false">A486+1</f>
        <v>3</v>
      </c>
      <c r="B487" s="133" t="s">
        <v>985</v>
      </c>
      <c r="C487" s="134" t="n">
        <f aca="false">D487+E487+F487+G487+H487+I487+K487+M487+O487+Q487+R487+S487+T487+U487</f>
        <v>69288.67</v>
      </c>
      <c r="D487" s="134"/>
      <c r="E487" s="135"/>
      <c r="F487" s="135"/>
      <c r="G487" s="134"/>
      <c r="H487" s="135"/>
      <c r="I487" s="134"/>
      <c r="J487" s="135"/>
      <c r="K487" s="135"/>
      <c r="L487" s="135"/>
      <c r="M487" s="134"/>
      <c r="N487" s="135"/>
      <c r="O487" s="134"/>
      <c r="P487" s="135"/>
      <c r="Q487" s="134"/>
      <c r="R487" s="134"/>
      <c r="S487" s="134"/>
      <c r="T487" s="136" t="n">
        <v>69288.67</v>
      </c>
      <c r="U487" s="134"/>
      <c r="V487" s="132" t="n">
        <v>2023</v>
      </c>
    </row>
    <row r="488" customFormat="false" ht="12.75" hidden="false" customHeight="true" outlineLevel="0" collapsed="false">
      <c r="A488" s="132" t="n">
        <f aca="false">A487+1</f>
        <v>4</v>
      </c>
      <c r="B488" s="133" t="s">
        <v>870</v>
      </c>
      <c r="C488" s="134" t="n">
        <f aca="false">D488+E488+F488+G488+H488+I488+K488+M488+O488+Q488+R488+S488+T488+U488</f>
        <v>70683.97</v>
      </c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6" t="n">
        <v>70683.97</v>
      </c>
      <c r="U488" s="134"/>
      <c r="V488" s="132" t="n">
        <v>2023</v>
      </c>
    </row>
    <row r="489" customFormat="false" ht="12.75" hidden="false" customHeight="true" outlineLevel="0" collapsed="false">
      <c r="A489" s="132" t="n">
        <f aca="false">A488+1</f>
        <v>5</v>
      </c>
      <c r="B489" s="133" t="s">
        <v>872</v>
      </c>
      <c r="C489" s="134" t="n">
        <f aca="false">D489+E489+F489+G489+H489+I489+K489+M489+O489+Q489+R489+S489+T489+U489</f>
        <v>339518.64</v>
      </c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6" t="n">
        <v>339518.64</v>
      </c>
      <c r="U489" s="134"/>
      <c r="V489" s="132" t="n">
        <v>2023</v>
      </c>
    </row>
    <row r="490" customFormat="false" ht="12.75" hidden="false" customHeight="true" outlineLevel="0" collapsed="false">
      <c r="A490" s="132" t="n">
        <f aca="false">A489+1</f>
        <v>6</v>
      </c>
      <c r="B490" s="133" t="s">
        <v>874</v>
      </c>
      <c r="C490" s="134" t="n">
        <f aca="false">D490+E490+F490+G490+H490+I490+K490+M490+O490+Q490+R490+S490+T490+U490</f>
        <v>46370.7</v>
      </c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5"/>
      <c r="T490" s="136" t="n">
        <v>46370.7</v>
      </c>
      <c r="U490" s="134"/>
      <c r="V490" s="132" t="n">
        <v>2023</v>
      </c>
    </row>
    <row r="491" customFormat="false" ht="12.75" hidden="false" customHeight="true" outlineLevel="0" collapsed="false">
      <c r="A491" s="132" t="n">
        <f aca="false">A490+1</f>
        <v>7</v>
      </c>
      <c r="B491" s="133" t="s">
        <v>986</v>
      </c>
      <c r="C491" s="134" t="n">
        <f aca="false">D491+E491+F491+G491+H491+I491+K491+M491+O491+Q491+R491+S491+T491+U491</f>
        <v>428957.24</v>
      </c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6" t="n">
        <v>428957.24</v>
      </c>
      <c r="U491" s="134"/>
      <c r="V491" s="132" t="n">
        <v>2023</v>
      </c>
    </row>
    <row r="492" customFormat="false" ht="12.75" hidden="false" customHeight="true" outlineLevel="0" collapsed="false">
      <c r="A492" s="132" t="n">
        <f aca="false">A491+1</f>
        <v>8</v>
      </c>
      <c r="B492" s="133" t="s">
        <v>878</v>
      </c>
      <c r="C492" s="134" t="n">
        <f aca="false">D492+E492+F492+G492+H492+I492+K492+M492+O492+Q492+R492+S492+T492+U492</f>
        <v>99158.85</v>
      </c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6" t="n">
        <v>99158.85</v>
      </c>
      <c r="U492" s="134"/>
      <c r="V492" s="132" t="n">
        <v>2023</v>
      </c>
    </row>
    <row r="493" customFormat="false" ht="12.75" hidden="false" customHeight="true" outlineLevel="0" collapsed="false">
      <c r="A493" s="132" t="n">
        <f aca="false">A492+1</f>
        <v>9</v>
      </c>
      <c r="B493" s="133" t="s">
        <v>880</v>
      </c>
      <c r="C493" s="134" t="n">
        <f aca="false">D493+E493+F493+G493+H493+I493+K493+M493+O493+Q493+R493+S493+T493+U493</f>
        <v>60470.1</v>
      </c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6" t="n">
        <v>60470.1</v>
      </c>
      <c r="U493" s="134"/>
      <c r="V493" s="132" t="n">
        <v>2023</v>
      </c>
    </row>
    <row r="494" customFormat="false" ht="12.75" hidden="false" customHeight="true" outlineLevel="0" collapsed="false">
      <c r="A494" s="132" t="n">
        <f aca="false">A493+1</f>
        <v>10</v>
      </c>
      <c r="B494" s="133" t="s">
        <v>882</v>
      </c>
      <c r="C494" s="134" t="n">
        <f aca="false">D494+E494+F494+G494+H494+I494+K494+M494+O494+Q494+R494+S494+T494+U494</f>
        <v>46370.7</v>
      </c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6" t="n">
        <v>46370.7</v>
      </c>
      <c r="U494" s="134"/>
      <c r="V494" s="132" t="n">
        <v>2023</v>
      </c>
    </row>
    <row r="495" customFormat="false" ht="12.75" hidden="false" customHeight="true" outlineLevel="0" collapsed="false">
      <c r="A495" s="158" t="n">
        <f aca="false">A494+1</f>
        <v>11</v>
      </c>
      <c r="B495" s="159" t="s">
        <v>884</v>
      </c>
      <c r="C495" s="134" t="n">
        <f aca="false">D495+E495+F495+G495+H495+I495+K495+M495+O495+Q495+R495+T495+U495</f>
        <v>646444.47</v>
      </c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5"/>
      <c r="T495" s="136" t="n">
        <v>646444.47</v>
      </c>
      <c r="U495" s="134"/>
      <c r="V495" s="132" t="n">
        <v>2023</v>
      </c>
    </row>
    <row r="496" customFormat="false" ht="12.75" hidden="false" customHeight="true" outlineLevel="0" collapsed="false">
      <c r="A496" s="132" t="n">
        <f aca="false">A495+1</f>
        <v>12</v>
      </c>
      <c r="B496" s="133" t="s">
        <v>886</v>
      </c>
      <c r="C496" s="134" t="n">
        <f aca="false">D496+E496+F496+G496+H496+I496+K496+M496+O496+Q496+R496+S496+T496+U496</f>
        <v>669891.06</v>
      </c>
      <c r="D496" s="134"/>
      <c r="E496" s="134"/>
      <c r="F496" s="135"/>
      <c r="G496" s="134"/>
      <c r="H496" s="135"/>
      <c r="I496" s="134"/>
      <c r="J496" s="135"/>
      <c r="K496" s="135"/>
      <c r="L496" s="135"/>
      <c r="M496" s="134"/>
      <c r="N496" s="135"/>
      <c r="O496" s="134"/>
      <c r="P496" s="135"/>
      <c r="Q496" s="134"/>
      <c r="R496" s="134"/>
      <c r="S496" s="134"/>
      <c r="T496" s="136" t="n">
        <v>669891.06</v>
      </c>
      <c r="U496" s="134"/>
      <c r="V496" s="132" t="n">
        <v>2023</v>
      </c>
    </row>
    <row r="497" customFormat="false" ht="12.75" hidden="false" customHeight="true" outlineLevel="0" collapsed="false">
      <c r="A497" s="132" t="n">
        <f aca="false">A496+1</f>
        <v>13</v>
      </c>
      <c r="B497" s="133" t="s">
        <v>888</v>
      </c>
      <c r="C497" s="134" t="n">
        <f aca="false">D497+E497+F497+G497+H497+I497+K497+M497+O497+Q497+R497+S497+T497+U497</f>
        <v>845913.47304</v>
      </c>
      <c r="D497" s="134"/>
      <c r="E497" s="134"/>
      <c r="F497" s="135"/>
      <c r="G497" s="134"/>
      <c r="H497" s="135"/>
      <c r="I497" s="134"/>
      <c r="J497" s="135"/>
      <c r="K497" s="135"/>
      <c r="L497" s="135"/>
      <c r="M497" s="134"/>
      <c r="N497" s="135"/>
      <c r="O497" s="134"/>
      <c r="P497" s="135"/>
      <c r="Q497" s="134"/>
      <c r="R497" s="134"/>
      <c r="S497" s="134"/>
      <c r="T497" s="136" t="n">
        <v>845913.47304</v>
      </c>
      <c r="U497" s="134"/>
      <c r="V497" s="132" t="n">
        <v>2023</v>
      </c>
    </row>
    <row r="498" customFormat="false" ht="12.75" hidden="false" customHeight="true" outlineLevel="0" collapsed="false">
      <c r="A498" s="132" t="n">
        <f aca="false">A497+1</f>
        <v>14</v>
      </c>
      <c r="B498" s="133" t="s">
        <v>890</v>
      </c>
      <c r="C498" s="134" t="n">
        <f aca="false">D498+E498+F498+G498+H498+I498+K498+M498+O498+Q498+R498+S498+T498+U498</f>
        <v>602081.92</v>
      </c>
      <c r="D498" s="134"/>
      <c r="E498" s="134"/>
      <c r="F498" s="135"/>
      <c r="G498" s="134"/>
      <c r="H498" s="135"/>
      <c r="I498" s="134"/>
      <c r="J498" s="135"/>
      <c r="K498" s="135"/>
      <c r="L498" s="135"/>
      <c r="M498" s="134"/>
      <c r="N498" s="135"/>
      <c r="O498" s="134"/>
      <c r="P498" s="135"/>
      <c r="Q498" s="134"/>
      <c r="R498" s="134"/>
      <c r="S498" s="134"/>
      <c r="T498" s="136" t="n">
        <v>602081.92</v>
      </c>
      <c r="U498" s="134"/>
      <c r="V498" s="132" t="n">
        <v>2023</v>
      </c>
    </row>
    <row r="499" customFormat="false" ht="12.75" hidden="false" customHeight="true" outlineLevel="0" collapsed="false">
      <c r="A499" s="132" t="n">
        <f aca="false">A498+1</f>
        <v>15</v>
      </c>
      <c r="B499" s="133" t="s">
        <v>841</v>
      </c>
      <c r="C499" s="134" t="n">
        <f aca="false">D499+E499+F499+G499+H499+I499+K499+M499+O499+Q499+R499+S499+T499+U499</f>
        <v>16190790.51</v>
      </c>
      <c r="D499" s="134" t="n">
        <v>1036333.4</v>
      </c>
      <c r="E499" s="134"/>
      <c r="F499" s="135"/>
      <c r="G499" s="134"/>
      <c r="H499" s="135"/>
      <c r="I499" s="134"/>
      <c r="J499" s="135"/>
      <c r="K499" s="135"/>
      <c r="L499" s="135"/>
      <c r="M499" s="134" t="n">
        <v>6876745.16</v>
      </c>
      <c r="N499" s="134"/>
      <c r="O499" s="134"/>
      <c r="P499" s="134"/>
      <c r="Q499" s="134" t="n">
        <v>8147110.49</v>
      </c>
      <c r="R499" s="134"/>
      <c r="S499" s="134"/>
      <c r="T499" s="136"/>
      <c r="U499" s="136" t="n">
        <v>130601.46</v>
      </c>
      <c r="V499" s="132" t="n">
        <v>2023</v>
      </c>
    </row>
    <row r="500" customFormat="false" ht="12.75" hidden="false" customHeight="true" outlineLevel="0" collapsed="false">
      <c r="A500" s="161" t="s">
        <v>892</v>
      </c>
      <c r="B500" s="161"/>
      <c r="C500" s="150" t="n">
        <f aca="false">SUM(C485:C499)</f>
        <v>20668050.24304</v>
      </c>
      <c r="D500" s="150" t="n">
        <f aca="false">SUM(D485:D499)</f>
        <v>1036333.4</v>
      </c>
      <c r="E500" s="150" t="n">
        <f aca="false">SUM(E485:E499)</f>
        <v>0</v>
      </c>
      <c r="F500" s="150" t="n">
        <f aca="false">SUM(F485:F499)</f>
        <v>0</v>
      </c>
      <c r="G500" s="150" t="n">
        <f aca="false">SUM(G485:G499)</f>
        <v>0</v>
      </c>
      <c r="H500" s="150" t="n">
        <f aca="false">SUM(H485:H499)</f>
        <v>0</v>
      </c>
      <c r="I500" s="150" t="n">
        <f aca="false">SUM(I485:I499)</f>
        <v>0</v>
      </c>
      <c r="J500" s="150" t="n">
        <f aca="false">SUM(J485:J499)</f>
        <v>0</v>
      </c>
      <c r="K500" s="150" t="n">
        <f aca="false">SUM(K485:K499)</f>
        <v>0</v>
      </c>
      <c r="L500" s="150" t="n">
        <f aca="false">SUM(L485:L499)</f>
        <v>0</v>
      </c>
      <c r="M500" s="150" t="n">
        <f aca="false">SUM(M485:M499)</f>
        <v>6876745.16</v>
      </c>
      <c r="N500" s="150" t="n">
        <f aca="false">SUM(N485:N499)</f>
        <v>0</v>
      </c>
      <c r="O500" s="150" t="n">
        <f aca="false">SUM(O485:O499)</f>
        <v>0</v>
      </c>
      <c r="P500" s="150" t="n">
        <f aca="false">SUM(P485:P499)</f>
        <v>0</v>
      </c>
      <c r="Q500" s="150" t="n">
        <f aca="false">SUM(Q485:Q499)</f>
        <v>8147110.49</v>
      </c>
      <c r="R500" s="150" t="n">
        <f aca="false">SUM(R485:R499)</f>
        <v>0</v>
      </c>
      <c r="S500" s="150" t="n">
        <f aca="false">SUM(S485:S499)</f>
        <v>0</v>
      </c>
      <c r="T500" s="150" t="n">
        <f aca="false">SUM(T485:T499)</f>
        <v>4477259.73304</v>
      </c>
      <c r="U500" s="150" t="n">
        <f aca="false">SUM(U485:U499)</f>
        <v>130601.46</v>
      </c>
      <c r="V500" s="173"/>
    </row>
    <row r="501" customFormat="false" ht="12.75" hidden="false" customHeight="true" outlineLevel="0" collapsed="false">
      <c r="A501" s="132" t="n">
        <v>1</v>
      </c>
      <c r="B501" s="133" t="s">
        <v>841</v>
      </c>
      <c r="C501" s="134" t="n">
        <f aca="false">D501+E501+F501+G501+H501+I501+K501+M501+O501+Q501+R501+S501+T501+U501</f>
        <v>1586467.54</v>
      </c>
      <c r="D501" s="134"/>
      <c r="E501" s="134" t="n">
        <v>990179.72</v>
      </c>
      <c r="F501" s="134"/>
      <c r="G501" s="134" t="n">
        <v>583490.73</v>
      </c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6"/>
      <c r="U501" s="136" t="n">
        <v>12797.09</v>
      </c>
      <c r="V501" s="132" t="n">
        <v>2024</v>
      </c>
    </row>
    <row r="502" customFormat="false" ht="12.75" hidden="false" customHeight="true" outlineLevel="0" collapsed="false">
      <c r="A502" s="132" t="n">
        <v>2</v>
      </c>
      <c r="B502" s="133" t="s">
        <v>972</v>
      </c>
      <c r="C502" s="134" t="n">
        <f aca="false">D502+E502+F502+G502+H502+I502+K502+M502+O502+Q502+R502+S502+T502+U502</f>
        <v>16023334.44</v>
      </c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 t="n">
        <v>15826334.44</v>
      </c>
      <c r="R502" s="134"/>
      <c r="S502" s="134"/>
      <c r="T502" s="136" t="n">
        <v>197000</v>
      </c>
      <c r="U502" s="136"/>
      <c r="V502" s="132" t="n">
        <v>2024</v>
      </c>
    </row>
    <row r="503" customFormat="false" ht="12.75" hidden="false" customHeight="true" outlineLevel="0" collapsed="false">
      <c r="A503" s="158" t="n">
        <v>3</v>
      </c>
      <c r="B503" s="159" t="s">
        <v>893</v>
      </c>
      <c r="C503" s="134" t="n">
        <f aca="false">D503+E503+F503+G503+H503+I503+K503+M503+O503+Q503+R503+T503+U503</f>
        <v>1598771</v>
      </c>
      <c r="D503" s="134"/>
      <c r="E503" s="166" t="n">
        <v>1312724</v>
      </c>
      <c r="F503" s="134"/>
      <c r="G503" s="134"/>
      <c r="H503" s="134"/>
      <c r="I503" s="134"/>
      <c r="J503" s="134"/>
      <c r="K503" s="134"/>
      <c r="L503" s="134"/>
      <c r="M503" s="166" t="n">
        <v>286047</v>
      </c>
      <c r="N503" s="134"/>
      <c r="O503" s="134"/>
      <c r="P503" s="134"/>
      <c r="Q503" s="134"/>
      <c r="R503" s="134"/>
      <c r="S503" s="134"/>
      <c r="T503" s="136"/>
      <c r="U503" s="134"/>
      <c r="V503" s="132" t="n">
        <v>2024</v>
      </c>
    </row>
    <row r="504" customFormat="false" ht="12.75" hidden="false" customHeight="true" outlineLevel="0" collapsed="false">
      <c r="A504" s="158" t="n">
        <v>4</v>
      </c>
      <c r="B504" s="159" t="s">
        <v>895</v>
      </c>
      <c r="C504" s="134" t="n">
        <f aca="false">D504+E504+F504+G504+H504+I504+K504+M504+O504+Q504+R504+T504+U504</f>
        <v>277744.88</v>
      </c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6" t="n">
        <v>277744.88</v>
      </c>
      <c r="U504" s="134"/>
      <c r="V504" s="132" t="n">
        <v>2024</v>
      </c>
    </row>
    <row r="505" customFormat="false" ht="12.75" hidden="false" customHeight="true" outlineLevel="0" collapsed="false">
      <c r="A505" s="158" t="n">
        <v>5</v>
      </c>
      <c r="B505" s="159" t="s">
        <v>897</v>
      </c>
      <c r="C505" s="134" t="n">
        <f aca="false">D505+E505+F505+G505+H505+I505+K505+M505+O505+Q505+R505+T505+U505</f>
        <v>1746040</v>
      </c>
      <c r="D505" s="134"/>
      <c r="E505" s="134"/>
      <c r="F505" s="134"/>
      <c r="G505" s="134"/>
      <c r="H505" s="134"/>
      <c r="I505" s="134"/>
      <c r="J505" s="134"/>
      <c r="K505" s="134"/>
      <c r="L505" s="134"/>
      <c r="M505" s="165" t="n">
        <v>211764</v>
      </c>
      <c r="N505" s="134"/>
      <c r="O505" s="134"/>
      <c r="P505" s="134"/>
      <c r="Q505" s="165" t="n">
        <v>1534276</v>
      </c>
      <c r="R505" s="134"/>
      <c r="S505" s="165" t="n">
        <v>377096</v>
      </c>
      <c r="T505" s="136"/>
      <c r="U505" s="134"/>
      <c r="V505" s="132" t="n">
        <v>2024</v>
      </c>
    </row>
    <row r="506" customFormat="false" ht="12.75" hidden="false" customHeight="true" outlineLevel="0" collapsed="false">
      <c r="A506" s="158" t="n">
        <v>6</v>
      </c>
      <c r="B506" s="159" t="s">
        <v>899</v>
      </c>
      <c r="C506" s="134" t="n">
        <f aca="false">D506+E506+F506+G506+H506+I506+K506+M506+O506+Q506+R506+T506+U506</f>
        <v>286047</v>
      </c>
      <c r="D506" s="134"/>
      <c r="E506" s="134"/>
      <c r="F506" s="134"/>
      <c r="G506" s="134"/>
      <c r="H506" s="134"/>
      <c r="I506" s="134"/>
      <c r="J506" s="134"/>
      <c r="K506" s="134"/>
      <c r="L506" s="134"/>
      <c r="M506" s="165" t="n">
        <v>286047</v>
      </c>
      <c r="N506" s="134"/>
      <c r="O506" s="134"/>
      <c r="P506" s="134"/>
      <c r="Q506" s="134"/>
      <c r="R506" s="134"/>
      <c r="S506" s="134"/>
      <c r="T506" s="136"/>
      <c r="U506" s="134"/>
      <c r="V506" s="132" t="n">
        <v>2024</v>
      </c>
    </row>
    <row r="507" customFormat="false" ht="12.75" hidden="false" customHeight="true" outlineLevel="0" collapsed="false">
      <c r="A507" s="132" t="n">
        <v>7</v>
      </c>
      <c r="B507" s="133" t="s">
        <v>987</v>
      </c>
      <c r="C507" s="134" t="n">
        <f aca="false">D507+E507+F507+G507+H507+I507+K507+M507+O507+Q507+R507+S507+T507+U507</f>
        <v>356111.84</v>
      </c>
      <c r="D507" s="134"/>
      <c r="E507" s="134"/>
      <c r="F507" s="135"/>
      <c r="G507" s="134"/>
      <c r="H507" s="135"/>
      <c r="I507" s="134"/>
      <c r="J507" s="135"/>
      <c r="K507" s="135"/>
      <c r="L507" s="135"/>
      <c r="M507" s="134"/>
      <c r="N507" s="135"/>
      <c r="O507" s="134"/>
      <c r="P507" s="135"/>
      <c r="Q507" s="134"/>
      <c r="R507" s="134"/>
      <c r="S507" s="134"/>
      <c r="T507" s="136" t="n">
        <v>356111.84</v>
      </c>
      <c r="U507" s="134"/>
      <c r="V507" s="132" t="n">
        <v>2024</v>
      </c>
    </row>
    <row r="508" customFormat="false" ht="12.75" hidden="false" customHeight="true" outlineLevel="0" collapsed="false">
      <c r="A508" s="132" t="n">
        <v>8</v>
      </c>
      <c r="B508" s="133" t="s">
        <v>831</v>
      </c>
      <c r="C508" s="134" t="n">
        <f aca="false">D508+E508+F508+G508+H508+I508+K508+M508+O508+Q508+R508+S508+T508+U508</f>
        <v>4994463.465606</v>
      </c>
      <c r="D508" s="134"/>
      <c r="E508" s="134"/>
      <c r="F508" s="135"/>
      <c r="G508" s="134"/>
      <c r="H508" s="135"/>
      <c r="I508" s="134"/>
      <c r="J508" s="135"/>
      <c r="K508" s="135"/>
      <c r="L508" s="135"/>
      <c r="M508" s="134" t="n">
        <v>4889821.29</v>
      </c>
      <c r="N508" s="135"/>
      <c r="O508" s="134"/>
      <c r="P508" s="135"/>
      <c r="Q508" s="134"/>
      <c r="R508" s="134"/>
      <c r="S508" s="134"/>
      <c r="T508" s="136"/>
      <c r="U508" s="136" t="n">
        <f aca="false">M508*2.14%</f>
        <v>104642.175606</v>
      </c>
      <c r="V508" s="132" t="n">
        <v>2024</v>
      </c>
    </row>
    <row r="509" customFormat="false" ht="12.75" hidden="false" customHeight="true" outlineLevel="0" collapsed="false">
      <c r="A509" s="132" t="n">
        <v>9</v>
      </c>
      <c r="B509" s="133" t="s">
        <v>988</v>
      </c>
      <c r="C509" s="134" t="n">
        <f aca="false">D509+E509+F509+G509+H509+I509+K509+M509+O509+Q509+R509+S509+T509+U509</f>
        <v>2361427.63</v>
      </c>
      <c r="D509" s="134"/>
      <c r="E509" s="134"/>
      <c r="F509" s="134"/>
      <c r="G509" s="134"/>
      <c r="H509" s="134"/>
      <c r="I509" s="134"/>
      <c r="J509" s="134"/>
      <c r="K509" s="134"/>
      <c r="L509" s="156"/>
      <c r="M509" s="134" t="n">
        <v>2326356.92</v>
      </c>
      <c r="N509" s="132"/>
      <c r="O509" s="134"/>
      <c r="P509" s="134"/>
      <c r="Q509" s="134"/>
      <c r="R509" s="134"/>
      <c r="S509" s="134"/>
      <c r="T509" s="136"/>
      <c r="U509" s="136" t="n">
        <v>35070.71</v>
      </c>
      <c r="V509" s="132" t="n">
        <v>2024</v>
      </c>
    </row>
    <row r="510" customFormat="false" ht="12.75" hidden="false" customHeight="true" outlineLevel="0" collapsed="false">
      <c r="A510" s="132" t="n">
        <v>10</v>
      </c>
      <c r="B510" s="133" t="s">
        <v>989</v>
      </c>
      <c r="C510" s="134" t="n">
        <f aca="false">D510+E510+F510+G510+H510+I510+K510+M510+O510+Q510+R510+S510+T510+U510</f>
        <v>481613.94</v>
      </c>
      <c r="D510" s="134"/>
      <c r="E510" s="134"/>
      <c r="F510" s="134"/>
      <c r="G510" s="134"/>
      <c r="H510" s="134"/>
      <c r="I510" s="134"/>
      <c r="J510" s="134"/>
      <c r="K510" s="134"/>
      <c r="L510" s="156"/>
      <c r="M510" s="134"/>
      <c r="N510" s="132"/>
      <c r="O510" s="134"/>
      <c r="P510" s="134"/>
      <c r="Q510" s="134"/>
      <c r="R510" s="134"/>
      <c r="S510" s="134"/>
      <c r="T510" s="136" t="n">
        <v>481613.94</v>
      </c>
      <c r="U510" s="134"/>
      <c r="V510" s="132" t="n">
        <v>2024</v>
      </c>
    </row>
    <row r="511" customFormat="false" ht="12.75" hidden="false" customHeight="true" outlineLevel="0" collapsed="false">
      <c r="A511" s="161" t="s">
        <v>907</v>
      </c>
      <c r="B511" s="161"/>
      <c r="C511" s="150" t="n">
        <f aca="false">SUM(C501:C510)</f>
        <v>29712021.735606</v>
      </c>
      <c r="D511" s="150" t="n">
        <f aca="false">SUM(D501:D510)</f>
        <v>0</v>
      </c>
      <c r="E511" s="150" t="n">
        <f aca="false">SUM(E501:E510)</f>
        <v>2302903.72</v>
      </c>
      <c r="F511" s="150" t="n">
        <f aca="false">SUM(F501:F510)</f>
        <v>0</v>
      </c>
      <c r="G511" s="150" t="n">
        <f aca="false">SUM(G501:G510)</f>
        <v>583490.73</v>
      </c>
      <c r="H511" s="150" t="n">
        <f aca="false">SUM(H501:H510)</f>
        <v>0</v>
      </c>
      <c r="I511" s="150" t="n">
        <f aca="false">SUM(I501:I510)</f>
        <v>0</v>
      </c>
      <c r="J511" s="150" t="n">
        <f aca="false">SUM(J501:J510)</f>
        <v>0</v>
      </c>
      <c r="K511" s="150" t="n">
        <f aca="false">SUM(K501:K510)</f>
        <v>0</v>
      </c>
      <c r="L511" s="150" t="n">
        <f aca="false">SUM(L501:L510)</f>
        <v>0</v>
      </c>
      <c r="M511" s="150" t="n">
        <f aca="false">SUM(M501:M510)</f>
        <v>8000036.21</v>
      </c>
      <c r="N511" s="150" t="n">
        <f aca="false">SUM(N501:N510)</f>
        <v>0</v>
      </c>
      <c r="O511" s="150" t="n">
        <f aca="false">SUM(O501:O510)</f>
        <v>0</v>
      </c>
      <c r="P511" s="150" t="n">
        <f aca="false">SUM(P501:P510)</f>
        <v>0</v>
      </c>
      <c r="Q511" s="150" t="n">
        <f aca="false">SUM(Q501:Q510)</f>
        <v>17360610.44</v>
      </c>
      <c r="R511" s="150" t="n">
        <f aca="false">SUM(R501:R510)</f>
        <v>0</v>
      </c>
      <c r="S511" s="150" t="n">
        <f aca="false">SUM(S501:S510)</f>
        <v>377096</v>
      </c>
      <c r="T511" s="150" t="n">
        <f aca="false">SUM(T501:T510)</f>
        <v>1312470.66</v>
      </c>
      <c r="U511" s="150" t="n">
        <f aca="false">SUM(U501:U510)</f>
        <v>152509.975606</v>
      </c>
      <c r="V511" s="173"/>
    </row>
    <row r="512" customFormat="false" ht="12.75" hidden="false" customHeight="true" outlineLevel="0" collapsed="false">
      <c r="A512" s="172" t="s">
        <v>908</v>
      </c>
      <c r="B512" s="172"/>
      <c r="C512" s="146" t="n">
        <f aca="false">C484+C500+C511</f>
        <v>77408733.017386</v>
      </c>
      <c r="D512" s="146" t="n">
        <f aca="false">D484+D500+D511</f>
        <v>1974647.4</v>
      </c>
      <c r="E512" s="146" t="n">
        <f aca="false">E484+E500+E511</f>
        <v>2302903.72</v>
      </c>
      <c r="F512" s="146" t="n">
        <f aca="false">F484+F500+F511</f>
        <v>0</v>
      </c>
      <c r="G512" s="146" t="n">
        <f aca="false">G484+G500+G511</f>
        <v>1929023.73</v>
      </c>
      <c r="H512" s="146" t="n">
        <f aca="false">H484+H500+H511</f>
        <v>0</v>
      </c>
      <c r="I512" s="146" t="n">
        <f aca="false">I484+I500+I511</f>
        <v>82803</v>
      </c>
      <c r="J512" s="146" t="n">
        <f aca="false">J484+J500+J511</f>
        <v>0</v>
      </c>
      <c r="K512" s="146" t="n">
        <f aca="false">K484+K500+K511</f>
        <v>0</v>
      </c>
      <c r="L512" s="146" t="n">
        <f aca="false">L484+L500+L511</f>
        <v>0</v>
      </c>
      <c r="M512" s="146" t="n">
        <f aca="false">M484+M500+M511</f>
        <v>32344172.52</v>
      </c>
      <c r="N512" s="146" t="n">
        <f aca="false">N484+N500+N511</f>
        <v>0</v>
      </c>
      <c r="O512" s="146" t="n">
        <f aca="false">O484+O500+O511</f>
        <v>614984</v>
      </c>
      <c r="P512" s="146" t="n">
        <f aca="false">P484+P500+P511</f>
        <v>0</v>
      </c>
      <c r="Q512" s="146" t="n">
        <f aca="false">Q484+Q500+Q511</f>
        <v>25585111.48</v>
      </c>
      <c r="R512" s="146" t="n">
        <f aca="false">R484+R500+R511</f>
        <v>0</v>
      </c>
      <c r="S512" s="146" t="n">
        <f aca="false">S484+S500+S511</f>
        <v>377096</v>
      </c>
      <c r="T512" s="147" t="n">
        <f aca="false">T484+T500+T511</f>
        <v>11915604.524</v>
      </c>
      <c r="U512" s="146" t="n">
        <f aca="false">U484+U500+U511</f>
        <v>659482.643386</v>
      </c>
      <c r="V512" s="174"/>
    </row>
    <row r="513" customFormat="false" ht="12.75" hidden="false" customHeight="true" outlineLevel="0" collapsed="false">
      <c r="A513" s="155" t="s">
        <v>909</v>
      </c>
      <c r="B513" s="155"/>
      <c r="C513" s="134"/>
      <c r="D513" s="139"/>
      <c r="E513" s="139"/>
      <c r="F513" s="139"/>
      <c r="G513" s="139"/>
      <c r="H513" s="139"/>
      <c r="I513" s="139"/>
      <c r="J513" s="139"/>
      <c r="K513" s="139"/>
      <c r="L513" s="185"/>
      <c r="M513" s="139"/>
      <c r="N513" s="139"/>
      <c r="O513" s="140"/>
      <c r="P513" s="137"/>
      <c r="Q513" s="139"/>
      <c r="R513" s="139"/>
      <c r="S513" s="139"/>
      <c r="T513" s="134"/>
      <c r="U513" s="139"/>
      <c r="V513" s="132"/>
    </row>
    <row r="514" customFormat="false" ht="12.75" hidden="false" customHeight="true" outlineLevel="0" collapsed="false">
      <c r="A514" s="132" t="n">
        <v>1</v>
      </c>
      <c r="B514" s="133" t="s">
        <v>910</v>
      </c>
      <c r="C514" s="134" t="n">
        <f aca="false">D514+E514+F514+G514+H514+I514+K514+M514+O514+Q514+R514+S514+T514+U514</f>
        <v>358722.56</v>
      </c>
      <c r="D514" s="132"/>
      <c r="E514" s="134"/>
      <c r="F514" s="134"/>
      <c r="G514" s="134"/>
      <c r="H514" s="134"/>
      <c r="I514" s="134"/>
      <c r="J514" s="134"/>
      <c r="K514" s="134"/>
      <c r="L514" s="156"/>
      <c r="M514" s="134"/>
      <c r="N514" s="134"/>
      <c r="O514" s="134"/>
      <c r="P514" s="134"/>
      <c r="Q514" s="134"/>
      <c r="R514" s="134"/>
      <c r="S514" s="134"/>
      <c r="T514" s="136" t="n">
        <v>358722.56</v>
      </c>
      <c r="U514" s="134"/>
      <c r="V514" s="132" t="n">
        <v>2022</v>
      </c>
    </row>
    <row r="515" customFormat="false" ht="12.75" hidden="false" customHeight="true" outlineLevel="0" collapsed="false">
      <c r="A515" s="132" t="n">
        <v>2</v>
      </c>
      <c r="B515" s="133" t="s">
        <v>912</v>
      </c>
      <c r="C515" s="134" t="n">
        <f aca="false">D515+E515+F515+G515+H515+I515+K515+M515+O515+Q515+R515+S515+T515+U515</f>
        <v>116776.8</v>
      </c>
      <c r="D515" s="134"/>
      <c r="E515" s="134"/>
      <c r="F515" s="134"/>
      <c r="G515" s="134"/>
      <c r="H515" s="134"/>
      <c r="I515" s="134"/>
      <c r="J515" s="134"/>
      <c r="K515" s="134"/>
      <c r="L515" s="156"/>
      <c r="M515" s="134"/>
      <c r="N515" s="134"/>
      <c r="O515" s="134"/>
      <c r="P515" s="134"/>
      <c r="Q515" s="134"/>
      <c r="R515" s="134"/>
      <c r="S515" s="134"/>
      <c r="T515" s="136" t="n">
        <v>116776.8</v>
      </c>
      <c r="U515" s="134"/>
      <c r="V515" s="132" t="n">
        <v>2022</v>
      </c>
    </row>
    <row r="516" customFormat="false" ht="12.75" hidden="false" customHeight="true" outlineLevel="0" collapsed="false">
      <c r="A516" s="161" t="s">
        <v>914</v>
      </c>
      <c r="B516" s="161"/>
      <c r="C516" s="150" t="n">
        <f aca="false">SUM(C514:C515)</f>
        <v>475499.36</v>
      </c>
      <c r="D516" s="150" t="n">
        <f aca="false">SUM(D514:D515)</f>
        <v>0</v>
      </c>
      <c r="E516" s="150" t="n">
        <f aca="false">SUM(E514:E515)</f>
        <v>0</v>
      </c>
      <c r="F516" s="150" t="n">
        <f aca="false">SUM(F514:F515)</f>
        <v>0</v>
      </c>
      <c r="G516" s="150" t="n">
        <f aca="false">SUM(G514:G515)</f>
        <v>0</v>
      </c>
      <c r="H516" s="150" t="n">
        <f aca="false">SUM(H514:H515)</f>
        <v>0</v>
      </c>
      <c r="I516" s="150" t="n">
        <f aca="false">SUM(I514:I515)</f>
        <v>0</v>
      </c>
      <c r="J516" s="150" t="n">
        <f aca="false">SUM(J514:J515)</f>
        <v>0</v>
      </c>
      <c r="K516" s="150" t="n">
        <f aca="false">SUM(K514:K515)</f>
        <v>0</v>
      </c>
      <c r="L516" s="150" t="n">
        <f aca="false">SUM(L514:L515)</f>
        <v>0</v>
      </c>
      <c r="M516" s="150" t="n">
        <f aca="false">SUM(M514:M515)</f>
        <v>0</v>
      </c>
      <c r="N516" s="150" t="n">
        <f aca="false">SUM(N514:N515)</f>
        <v>0</v>
      </c>
      <c r="O516" s="150" t="n">
        <f aca="false">SUM(O514:O515)</f>
        <v>0</v>
      </c>
      <c r="P516" s="150" t="n">
        <f aca="false">SUM(P514:P515)</f>
        <v>0</v>
      </c>
      <c r="Q516" s="150" t="n">
        <f aca="false">SUM(Q514:Q515)</f>
        <v>0</v>
      </c>
      <c r="R516" s="150" t="n">
        <f aca="false">SUM(R514:R515)</f>
        <v>0</v>
      </c>
      <c r="S516" s="150" t="n">
        <f aca="false">SUM(S514:S515)</f>
        <v>0</v>
      </c>
      <c r="T516" s="151" t="n">
        <f aca="false">SUM(T514:T515)</f>
        <v>475499.36</v>
      </c>
      <c r="U516" s="150" t="n">
        <f aca="false">SUM(U514:U515)</f>
        <v>0</v>
      </c>
      <c r="V516" s="173"/>
    </row>
    <row r="517" customFormat="false" ht="12.75" hidden="false" customHeight="true" outlineLevel="0" collapsed="false">
      <c r="A517" s="132" t="n">
        <v>1</v>
      </c>
      <c r="B517" s="133" t="s">
        <v>915</v>
      </c>
      <c r="C517" s="134" t="n">
        <f aca="false">D517+E517+F517+G517+H517+I517+K517+M517+O517+Q517+R517+S517+T517+U517</f>
        <v>5674724.93</v>
      </c>
      <c r="D517" s="134"/>
      <c r="E517" s="134"/>
      <c r="F517" s="134"/>
      <c r="G517" s="134"/>
      <c r="H517" s="134"/>
      <c r="I517" s="134"/>
      <c r="J517" s="134"/>
      <c r="K517" s="134"/>
      <c r="L517" s="134"/>
      <c r="M517" s="134" t="n">
        <v>5598290.5</v>
      </c>
      <c r="N517" s="134"/>
      <c r="O517" s="134"/>
      <c r="P517" s="134"/>
      <c r="Q517" s="134"/>
      <c r="R517" s="134"/>
      <c r="S517" s="134"/>
      <c r="T517" s="134"/>
      <c r="U517" s="136" t="n">
        <v>76434.43</v>
      </c>
      <c r="V517" s="132" t="n">
        <v>2023</v>
      </c>
    </row>
    <row r="518" customFormat="false" ht="12.75" hidden="false" customHeight="true" outlineLevel="0" collapsed="false">
      <c r="A518" s="132" t="n">
        <v>2</v>
      </c>
      <c r="B518" s="133" t="s">
        <v>917</v>
      </c>
      <c r="C518" s="134" t="n">
        <f aca="false">D518+E518+F518+G518+H518+I518+K518+M518+O518+Q518+R518+S518+T518+U518</f>
        <v>3782278.01</v>
      </c>
      <c r="D518" s="134"/>
      <c r="E518" s="134"/>
      <c r="F518" s="134"/>
      <c r="G518" s="134"/>
      <c r="H518" s="134"/>
      <c r="I518" s="134"/>
      <c r="J518" s="134"/>
      <c r="K518" s="134"/>
      <c r="L518" s="134"/>
      <c r="M518" s="134" t="n">
        <v>3488535.06</v>
      </c>
      <c r="N518" s="134"/>
      <c r="O518" s="134"/>
      <c r="P518" s="134"/>
      <c r="Q518" s="134"/>
      <c r="R518" s="134"/>
      <c r="S518" s="134"/>
      <c r="T518" s="136" t="n">
        <v>219088.3</v>
      </c>
      <c r="U518" s="136" t="n">
        <v>74654.65</v>
      </c>
      <c r="V518" s="132" t="n">
        <v>2023</v>
      </c>
    </row>
    <row r="519" customFormat="false" ht="12.75" hidden="false" customHeight="true" outlineLevel="0" collapsed="false">
      <c r="A519" s="132" t="n">
        <v>3</v>
      </c>
      <c r="B519" s="133" t="s">
        <v>919</v>
      </c>
      <c r="C519" s="134" t="n">
        <f aca="false">D519+E519+F519+G519+H519+I519+K519+M519+O519+Q519+R519+S519+T519+U519</f>
        <v>554063.15</v>
      </c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6" t="n">
        <v>554063.15</v>
      </c>
      <c r="U519" s="134"/>
      <c r="V519" s="132" t="n">
        <v>2023</v>
      </c>
    </row>
    <row r="520" customFormat="false" ht="12.75" hidden="false" customHeight="true" outlineLevel="0" collapsed="false">
      <c r="A520" s="132" t="n">
        <v>4</v>
      </c>
      <c r="B520" s="133" t="s">
        <v>910</v>
      </c>
      <c r="C520" s="134" t="n">
        <f aca="false">D520+E520+F520+G520+H520+I520+K520+M520+O520+Q520+R520+S520+T520+U520</f>
        <v>6319026.93</v>
      </c>
      <c r="D520" s="134"/>
      <c r="E520" s="134"/>
      <c r="F520" s="134"/>
      <c r="G520" s="134"/>
      <c r="H520" s="134"/>
      <c r="I520" s="134"/>
      <c r="J520" s="134"/>
      <c r="K520" s="134"/>
      <c r="L520" s="134"/>
      <c r="M520" s="134" t="n">
        <v>6186632.99</v>
      </c>
      <c r="N520" s="134"/>
      <c r="O520" s="134"/>
      <c r="P520" s="134"/>
      <c r="Q520" s="134"/>
      <c r="R520" s="134"/>
      <c r="S520" s="134"/>
      <c r="T520" s="136"/>
      <c r="U520" s="136" t="n">
        <v>132393.94</v>
      </c>
      <c r="V520" s="132" t="n">
        <v>2023</v>
      </c>
    </row>
    <row r="521" customFormat="false" ht="12.75" hidden="false" customHeight="true" outlineLevel="0" collapsed="false">
      <c r="A521" s="161" t="s">
        <v>922</v>
      </c>
      <c r="B521" s="161"/>
      <c r="C521" s="150" t="n">
        <f aca="false">SUM(C517:C520)</f>
        <v>16330093.02</v>
      </c>
      <c r="D521" s="150" t="n">
        <f aca="false">SUM(D517:D519)</f>
        <v>0</v>
      </c>
      <c r="E521" s="150" t="n">
        <f aca="false">SUM(E517:E519)</f>
        <v>0</v>
      </c>
      <c r="F521" s="150" t="n">
        <f aca="false">SUM(F517:F519)</f>
        <v>0</v>
      </c>
      <c r="G521" s="150" t="n">
        <f aca="false">SUM(G517:G519)</f>
        <v>0</v>
      </c>
      <c r="H521" s="150" t="n">
        <f aca="false">SUM(H517:H519)</f>
        <v>0</v>
      </c>
      <c r="I521" s="150" t="n">
        <f aca="false">SUM(I517:I519)</f>
        <v>0</v>
      </c>
      <c r="J521" s="150" t="n">
        <f aca="false">SUM(J517:J519)</f>
        <v>0</v>
      </c>
      <c r="K521" s="150" t="n">
        <f aca="false">SUM(K517:K519)</f>
        <v>0</v>
      </c>
      <c r="L521" s="150" t="n">
        <f aca="false">SUM(L517:L519)</f>
        <v>0</v>
      </c>
      <c r="M521" s="150" t="n">
        <f aca="false">SUM(M517:M519)</f>
        <v>9086825.56</v>
      </c>
      <c r="N521" s="150" t="n">
        <f aca="false">SUM(N517:N519)</f>
        <v>0</v>
      </c>
      <c r="O521" s="150" t="n">
        <f aca="false">SUM(O517:O519)</f>
        <v>0</v>
      </c>
      <c r="P521" s="150" t="n">
        <f aca="false">SUM(P517:P519)</f>
        <v>0</v>
      </c>
      <c r="Q521" s="150" t="n">
        <f aca="false">SUM(Q517:Q519)</f>
        <v>0</v>
      </c>
      <c r="R521" s="150" t="n">
        <f aca="false">SUM(R517:R519)</f>
        <v>0</v>
      </c>
      <c r="S521" s="150" t="n">
        <f aca="false">SUM(S517:S519)</f>
        <v>0</v>
      </c>
      <c r="T521" s="150" t="n">
        <f aca="false">SUM(T517:T519)</f>
        <v>773151.45</v>
      </c>
      <c r="U521" s="150" t="n">
        <f aca="false">SUM(U517:U519)</f>
        <v>151089.08</v>
      </c>
      <c r="V521" s="173"/>
    </row>
    <row r="522" customFormat="false" ht="12.75" hidden="false" customHeight="true" outlineLevel="0" collapsed="false">
      <c r="A522" s="132" t="n">
        <v>1</v>
      </c>
      <c r="B522" s="133" t="s">
        <v>923</v>
      </c>
      <c r="C522" s="134" t="n">
        <f aca="false">D522+E522+F522+G522+H522+I522+K522+M522+O522+Q522+R522+S522+T522+U522</f>
        <v>31907.64</v>
      </c>
      <c r="D522" s="134"/>
      <c r="E522" s="134"/>
      <c r="F522" s="134"/>
      <c r="G522" s="134"/>
      <c r="H522" s="134"/>
      <c r="I522" s="134"/>
      <c r="J522" s="134"/>
      <c r="K522" s="134"/>
      <c r="L522" s="156"/>
      <c r="M522" s="134"/>
      <c r="N522" s="132"/>
      <c r="O522" s="134"/>
      <c r="P522" s="134"/>
      <c r="Q522" s="134"/>
      <c r="R522" s="134"/>
      <c r="S522" s="134"/>
      <c r="T522" s="136" t="n">
        <v>31907.64</v>
      </c>
      <c r="U522" s="134"/>
      <c r="V522" s="132" t="n">
        <v>2024</v>
      </c>
    </row>
    <row r="523" customFormat="false" ht="12.75" hidden="false" customHeight="true" outlineLevel="0" collapsed="false">
      <c r="A523" s="132" t="n">
        <v>2</v>
      </c>
      <c r="B523" s="133" t="s">
        <v>910</v>
      </c>
      <c r="C523" s="134" t="n">
        <f aca="false">D523+E523+F523+G523+H523+I523+K523+M523+O523+Q523+R523+S523+T523+U523</f>
        <v>8166323.91</v>
      </c>
      <c r="D523" s="134" t="n">
        <v>928495.72</v>
      </c>
      <c r="E523" s="134" t="n">
        <v>1263229.77</v>
      </c>
      <c r="F523" s="134"/>
      <c r="G523" s="134" t="n">
        <v>509304.65</v>
      </c>
      <c r="H523" s="134"/>
      <c r="I523" s="134" t="n">
        <v>556643.82</v>
      </c>
      <c r="J523" s="134"/>
      <c r="K523" s="134"/>
      <c r="L523" s="156"/>
      <c r="M523" s="134"/>
      <c r="N523" s="132"/>
      <c r="O523" s="134" t="n">
        <v>69685.88</v>
      </c>
      <c r="P523" s="134"/>
      <c r="Q523" s="134" t="n">
        <v>4667866.23</v>
      </c>
      <c r="R523" s="134"/>
      <c r="S523" s="134"/>
      <c r="T523" s="136"/>
      <c r="U523" s="136" t="n">
        <v>171097.84</v>
      </c>
      <c r="V523" s="132" t="n">
        <v>2024</v>
      </c>
    </row>
    <row r="524" customFormat="false" ht="12.75" hidden="false" customHeight="true" outlineLevel="0" collapsed="false">
      <c r="A524" s="132" t="n">
        <v>3</v>
      </c>
      <c r="B524" s="133" t="s">
        <v>919</v>
      </c>
      <c r="C524" s="134" t="n">
        <f aca="false">D524+E524+F524+G524+H524+I524+K524+M524+O524+Q524+R524+S524+T524+U524</f>
        <v>15311079.57</v>
      </c>
      <c r="D524" s="134"/>
      <c r="E524" s="134"/>
      <c r="F524" s="134"/>
      <c r="G524" s="134"/>
      <c r="H524" s="134"/>
      <c r="I524" s="134"/>
      <c r="J524" s="134"/>
      <c r="K524" s="134"/>
      <c r="L524" s="156"/>
      <c r="M524" s="134" t="n">
        <v>6669237.96</v>
      </c>
      <c r="N524" s="132"/>
      <c r="O524" s="134"/>
      <c r="P524" s="134"/>
      <c r="Q524" s="134" t="n">
        <v>8234068.7</v>
      </c>
      <c r="R524" s="134"/>
      <c r="S524" s="134"/>
      <c r="T524" s="136"/>
      <c r="U524" s="136" t="n">
        <v>407772.91</v>
      </c>
      <c r="V524" s="132" t="n">
        <v>2024</v>
      </c>
    </row>
    <row r="525" customFormat="false" ht="12.75" hidden="false" customHeight="true" outlineLevel="0" collapsed="false">
      <c r="A525" s="132" t="n">
        <v>4</v>
      </c>
      <c r="B525" s="133" t="s">
        <v>915</v>
      </c>
      <c r="C525" s="134" t="n">
        <f aca="false">D525+E525+F525+G525+H525+I525+K525+M525+O525+Q525+R525+S525+T525+U525</f>
        <v>10001256.33</v>
      </c>
      <c r="D525" s="134" t="n">
        <v>862137.83</v>
      </c>
      <c r="E525" s="134" t="n">
        <v>1241503.02</v>
      </c>
      <c r="F525" s="134"/>
      <c r="G525" s="134" t="n">
        <v>486211.75</v>
      </c>
      <c r="H525" s="134"/>
      <c r="I525" s="134" t="n">
        <v>349841.11</v>
      </c>
      <c r="J525" s="134"/>
      <c r="K525" s="134"/>
      <c r="L525" s="156"/>
      <c r="M525" s="134" t="n">
        <v>1572225.95</v>
      </c>
      <c r="N525" s="132"/>
      <c r="O525" s="134" t="n">
        <v>552517.34</v>
      </c>
      <c r="P525" s="134"/>
      <c r="Q525" s="134" t="n">
        <v>4802109.66</v>
      </c>
      <c r="R525" s="134"/>
      <c r="S525" s="134"/>
      <c r="T525" s="136"/>
      <c r="U525" s="136" t="n">
        <v>134709.67</v>
      </c>
      <c r="V525" s="132" t="n">
        <v>2024</v>
      </c>
    </row>
    <row r="526" customFormat="false" ht="12.75" hidden="false" customHeight="true" outlineLevel="0" collapsed="false">
      <c r="A526" s="132" t="n">
        <v>5</v>
      </c>
      <c r="B526" s="133" t="s">
        <v>925</v>
      </c>
      <c r="C526" s="134" t="n">
        <f aca="false">D526+E526+F526+G526+H526+I526+K526+M526+O526+Q526+R526+S526+T526+U526</f>
        <v>260690.99</v>
      </c>
      <c r="D526" s="134"/>
      <c r="E526" s="134"/>
      <c r="F526" s="134"/>
      <c r="G526" s="134"/>
      <c r="H526" s="134"/>
      <c r="I526" s="134"/>
      <c r="J526" s="134"/>
      <c r="K526" s="134"/>
      <c r="L526" s="156"/>
      <c r="M526" s="134"/>
      <c r="N526" s="132"/>
      <c r="O526" s="134"/>
      <c r="P526" s="134"/>
      <c r="Q526" s="134"/>
      <c r="R526" s="134"/>
      <c r="S526" s="134"/>
      <c r="T526" s="136" t="n">
        <v>260690.99</v>
      </c>
      <c r="U526" s="134"/>
      <c r="V526" s="132" t="n">
        <v>2024</v>
      </c>
    </row>
    <row r="527" customFormat="false" ht="12.75" hidden="false" customHeight="true" outlineLevel="0" collapsed="false">
      <c r="A527" s="132" t="n">
        <v>6</v>
      </c>
      <c r="B527" s="133" t="s">
        <v>928</v>
      </c>
      <c r="C527" s="134" t="n">
        <f aca="false">D527+E527+F527+G527+H527+I527+K527+M527+O527+Q527+R527+S527+T527+U527</f>
        <v>181231.15</v>
      </c>
      <c r="D527" s="134"/>
      <c r="E527" s="134"/>
      <c r="F527" s="134"/>
      <c r="G527" s="134"/>
      <c r="H527" s="134"/>
      <c r="I527" s="134"/>
      <c r="J527" s="134"/>
      <c r="K527" s="134"/>
      <c r="L527" s="156"/>
      <c r="M527" s="134"/>
      <c r="N527" s="132"/>
      <c r="O527" s="134"/>
      <c r="P527" s="134"/>
      <c r="Q527" s="134"/>
      <c r="R527" s="134"/>
      <c r="S527" s="134"/>
      <c r="T527" s="136" t="n">
        <v>181231.15</v>
      </c>
      <c r="U527" s="134"/>
      <c r="V527" s="132" t="n">
        <v>2024</v>
      </c>
    </row>
    <row r="528" customFormat="false" ht="12.75" hidden="false" customHeight="true" outlineLevel="0" collapsed="false">
      <c r="A528" s="161" t="s">
        <v>930</v>
      </c>
      <c r="B528" s="161"/>
      <c r="C528" s="150" t="n">
        <f aca="false">SUM(C522:C527)</f>
        <v>33952489.59</v>
      </c>
      <c r="D528" s="150" t="n">
        <f aca="false">SUM(D522:D527)</f>
        <v>1790633.55</v>
      </c>
      <c r="E528" s="150" t="n">
        <f aca="false">SUM(E522:E527)</f>
        <v>2504732.79</v>
      </c>
      <c r="F528" s="150" t="n">
        <f aca="false">SUM(F522:F527)</f>
        <v>0</v>
      </c>
      <c r="G528" s="150" t="n">
        <f aca="false">SUM(G522:G527)</f>
        <v>995516.4</v>
      </c>
      <c r="H528" s="150" t="n">
        <f aca="false">SUM(H522:H527)</f>
        <v>0</v>
      </c>
      <c r="I528" s="150" t="n">
        <f aca="false">SUM(I522:I527)</f>
        <v>906484.93</v>
      </c>
      <c r="J528" s="150" t="n">
        <f aca="false">SUM(J522:J527)</f>
        <v>0</v>
      </c>
      <c r="K528" s="150" t="n">
        <f aca="false">SUM(K522:K527)</f>
        <v>0</v>
      </c>
      <c r="L528" s="150" t="n">
        <f aca="false">SUM(L522:L527)</f>
        <v>0</v>
      </c>
      <c r="M528" s="150" t="n">
        <f aca="false">SUM(M522:M527)</f>
        <v>8241463.91</v>
      </c>
      <c r="N528" s="150" t="n">
        <f aca="false">SUM(N522:N527)</f>
        <v>0</v>
      </c>
      <c r="O528" s="150" t="n">
        <f aca="false">SUM(O522:O527)</f>
        <v>622203.22</v>
      </c>
      <c r="P528" s="150" t="n">
        <f aca="false">SUM(P522:P527)</f>
        <v>0</v>
      </c>
      <c r="Q528" s="150" t="n">
        <f aca="false">SUM(Q522:Q527)</f>
        <v>17704044.59</v>
      </c>
      <c r="R528" s="150" t="n">
        <f aca="false">SUM(R522:R527)</f>
        <v>0</v>
      </c>
      <c r="S528" s="150" t="n">
        <f aca="false">SUM(S522:S527)</f>
        <v>0</v>
      </c>
      <c r="T528" s="150" t="n">
        <f aca="false">SUM(T522:T527)</f>
        <v>473829.78</v>
      </c>
      <c r="U528" s="150" t="n">
        <f aca="false">SUM(U522:U527)</f>
        <v>713580.42</v>
      </c>
      <c r="V528" s="173"/>
    </row>
    <row r="529" customFormat="false" ht="12.75" hidden="false" customHeight="true" outlineLevel="0" collapsed="false">
      <c r="A529" s="172" t="s">
        <v>931</v>
      </c>
      <c r="B529" s="172"/>
      <c r="C529" s="146" t="n">
        <f aca="false">C516+C521+C528</f>
        <v>50758081.97</v>
      </c>
      <c r="D529" s="146" t="n">
        <f aca="false">D516+D521+D528</f>
        <v>1790633.55</v>
      </c>
      <c r="E529" s="146" t="n">
        <f aca="false">E516+E521+E528</f>
        <v>2504732.79</v>
      </c>
      <c r="F529" s="146" t="n">
        <f aca="false">F516+F521+F528</f>
        <v>0</v>
      </c>
      <c r="G529" s="146" t="n">
        <f aca="false">G516+G521+G528</f>
        <v>995516.4</v>
      </c>
      <c r="H529" s="146" t="n">
        <f aca="false">H516+H521+H528</f>
        <v>0</v>
      </c>
      <c r="I529" s="146" t="n">
        <f aca="false">I516+I521+I528</f>
        <v>906484.93</v>
      </c>
      <c r="J529" s="146" t="n">
        <f aca="false">J516+J521+J528</f>
        <v>0</v>
      </c>
      <c r="K529" s="146" t="n">
        <f aca="false">K516+K521+K528</f>
        <v>0</v>
      </c>
      <c r="L529" s="146" t="n">
        <f aca="false">L516+L521+L528</f>
        <v>0</v>
      </c>
      <c r="M529" s="146" t="n">
        <f aca="false">M516+M521+M528</f>
        <v>17328289.47</v>
      </c>
      <c r="N529" s="146" t="n">
        <f aca="false">N516+N521+N528</f>
        <v>0</v>
      </c>
      <c r="O529" s="146" t="n">
        <f aca="false">O516+O521+O528</f>
        <v>622203.22</v>
      </c>
      <c r="P529" s="146" t="n">
        <f aca="false">P516+P521+P528</f>
        <v>0</v>
      </c>
      <c r="Q529" s="146" t="n">
        <f aca="false">Q516+Q521+Q528</f>
        <v>17704044.59</v>
      </c>
      <c r="R529" s="146" t="n">
        <f aca="false">R516+R521+R528</f>
        <v>0</v>
      </c>
      <c r="S529" s="146" t="n">
        <f aca="false">S516+S521+S528</f>
        <v>0</v>
      </c>
      <c r="T529" s="147" t="n">
        <f aca="false">T516+T521+T528</f>
        <v>1722480.59</v>
      </c>
      <c r="U529" s="146" t="n">
        <f aca="false">U516+U521+U528</f>
        <v>864669.5</v>
      </c>
      <c r="V529" s="174"/>
    </row>
    <row r="530" customFormat="false" ht="12.75" hidden="false" customHeight="true" outlineLevel="0" collapsed="false">
      <c r="A530" s="162"/>
      <c r="B530" s="162"/>
      <c r="C530" s="193"/>
      <c r="E530" s="127"/>
      <c r="F530" s="127"/>
      <c r="H530" s="127"/>
      <c r="I530" s="127"/>
      <c r="J530" s="127"/>
      <c r="K530" s="127"/>
      <c r="L530" s="127"/>
      <c r="M530" s="127"/>
      <c r="N530" s="127"/>
      <c r="O530" s="127"/>
      <c r="P530" s="127"/>
      <c r="Q530" s="127"/>
      <c r="R530" s="127"/>
      <c r="S530" s="127"/>
      <c r="U530" s="129"/>
      <c r="V530" s="194"/>
    </row>
    <row r="531" customFormat="false" ht="12.75" hidden="false" customHeight="false" outlineLevel="0" collapsed="false">
      <c r="V531" s="7"/>
    </row>
    <row r="532" customFormat="false" ht="12.75" hidden="false" customHeight="false" outlineLevel="0" collapsed="false">
      <c r="V532" s="7"/>
    </row>
    <row r="533" customFormat="false" ht="12.75" hidden="false" customHeight="false" outlineLevel="0" collapsed="false">
      <c r="V533" s="7"/>
    </row>
    <row r="534" customFormat="false" ht="12.75" hidden="false" customHeight="false" outlineLevel="0" collapsed="false">
      <c r="V534" s="7"/>
    </row>
    <row r="535" customFormat="false" ht="12.75" hidden="false" customHeight="false" outlineLevel="0" collapsed="false">
      <c r="V535" s="7"/>
    </row>
    <row r="536" customFormat="false" ht="12.75" hidden="false" customHeight="false" outlineLevel="0" collapsed="false">
      <c r="V536" s="7"/>
    </row>
    <row r="537" customFormat="false" ht="12.75" hidden="false" customHeight="false" outlineLevel="0" collapsed="false">
      <c r="V537" s="7"/>
    </row>
    <row r="538" customFormat="false" ht="12.75" hidden="false" customHeight="false" outlineLevel="0" collapsed="false">
      <c r="V538" s="7"/>
    </row>
    <row r="539" customFormat="false" ht="12.75" hidden="false" customHeight="false" outlineLevel="0" collapsed="false">
      <c r="V539" s="7"/>
    </row>
    <row r="540" customFormat="false" ht="12.75" hidden="false" customHeight="false" outlineLevel="0" collapsed="false">
      <c r="V540" s="7"/>
    </row>
    <row r="541" customFormat="false" ht="12.75" hidden="false" customHeight="false" outlineLevel="0" collapsed="false">
      <c r="V541" s="7"/>
    </row>
    <row r="542" customFormat="false" ht="12.75" hidden="false" customHeight="false" outlineLevel="0" collapsed="false">
      <c r="V542" s="7"/>
    </row>
    <row r="543" customFormat="false" ht="12.75" hidden="false" customHeight="false" outlineLevel="0" collapsed="false">
      <c r="V543" s="7"/>
    </row>
    <row r="544" customFormat="false" ht="12.75" hidden="false" customHeight="false" outlineLevel="0" collapsed="false">
      <c r="V544" s="7"/>
    </row>
    <row r="545" customFormat="false" ht="12.75" hidden="false" customHeight="false" outlineLevel="0" collapsed="false">
      <c r="V545" s="7"/>
    </row>
    <row r="546" customFormat="false" ht="12.75" hidden="false" customHeight="false" outlineLevel="0" collapsed="false">
      <c r="V546" s="7"/>
    </row>
    <row r="547" customFormat="false" ht="12.75" hidden="false" customHeight="false" outlineLevel="0" collapsed="false">
      <c r="V547" s="7"/>
    </row>
    <row r="548" customFormat="false" ht="12.75" hidden="false" customHeight="false" outlineLevel="0" collapsed="false">
      <c r="V548" s="7"/>
    </row>
    <row r="549" customFormat="false" ht="12.75" hidden="false" customHeight="false" outlineLevel="0" collapsed="false">
      <c r="V549" s="7"/>
    </row>
    <row r="550" customFormat="false" ht="12.75" hidden="false" customHeight="false" outlineLevel="0" collapsed="false">
      <c r="V550" s="7"/>
    </row>
    <row r="551" customFormat="false" ht="12.75" hidden="false" customHeight="false" outlineLevel="0" collapsed="false">
      <c r="V551" s="7"/>
    </row>
    <row r="552" customFormat="false" ht="12.75" hidden="false" customHeight="false" outlineLevel="0" collapsed="false">
      <c r="V552" s="7"/>
    </row>
    <row r="553" customFormat="false" ht="12.75" hidden="false" customHeight="false" outlineLevel="0" collapsed="false">
      <c r="V553" s="7"/>
    </row>
    <row r="554" customFormat="false" ht="12.75" hidden="false" customHeight="false" outlineLevel="0" collapsed="false">
      <c r="V554" s="7"/>
    </row>
    <row r="555" customFormat="false" ht="12.75" hidden="false" customHeight="false" outlineLevel="0" collapsed="false">
      <c r="V555" s="7"/>
    </row>
    <row r="556" customFormat="false" ht="12.75" hidden="false" customHeight="false" outlineLevel="0" collapsed="false">
      <c r="V556" s="7"/>
    </row>
    <row r="557" customFormat="false" ht="12.75" hidden="false" customHeight="false" outlineLevel="0" collapsed="false">
      <c r="V557" s="7"/>
    </row>
    <row r="558" customFormat="false" ht="12.75" hidden="false" customHeight="false" outlineLevel="0" collapsed="false">
      <c r="V558" s="7"/>
    </row>
    <row r="559" customFormat="false" ht="12.75" hidden="false" customHeight="false" outlineLevel="0" collapsed="false">
      <c r="V559" s="7"/>
    </row>
    <row r="560" customFormat="false" ht="12.75" hidden="false" customHeight="false" outlineLevel="0" collapsed="false">
      <c r="V560" s="7"/>
    </row>
    <row r="561" customFormat="false" ht="12.75" hidden="false" customHeight="false" outlineLevel="0" collapsed="false">
      <c r="V561" s="7"/>
    </row>
    <row r="562" customFormat="false" ht="12.75" hidden="false" customHeight="false" outlineLevel="0" collapsed="false">
      <c r="V562" s="7"/>
    </row>
    <row r="563" customFormat="false" ht="12.75" hidden="false" customHeight="false" outlineLevel="0" collapsed="false">
      <c r="V563" s="7"/>
    </row>
    <row r="564" customFormat="false" ht="12.75" hidden="false" customHeight="false" outlineLevel="0" collapsed="false">
      <c r="V564" s="7"/>
    </row>
    <row r="565" customFormat="false" ht="12.75" hidden="false" customHeight="false" outlineLevel="0" collapsed="false">
      <c r="V565" s="7"/>
    </row>
    <row r="566" customFormat="false" ht="12.75" hidden="false" customHeight="false" outlineLevel="0" collapsed="false">
      <c r="V566" s="7"/>
    </row>
    <row r="567" customFormat="false" ht="12.75" hidden="false" customHeight="false" outlineLevel="0" collapsed="false">
      <c r="V567" s="7"/>
    </row>
    <row r="568" customFormat="false" ht="12.75" hidden="false" customHeight="false" outlineLevel="0" collapsed="false">
      <c r="V568" s="7"/>
    </row>
    <row r="569" customFormat="false" ht="12.75" hidden="false" customHeight="false" outlineLevel="0" collapsed="false">
      <c r="V569" s="7"/>
    </row>
    <row r="570" customFormat="false" ht="12.75" hidden="false" customHeight="false" outlineLevel="0" collapsed="false">
      <c r="V570" s="7"/>
    </row>
    <row r="571" customFormat="false" ht="12.75" hidden="false" customHeight="false" outlineLevel="0" collapsed="false">
      <c r="V571" s="7"/>
    </row>
    <row r="572" customFormat="false" ht="12.75" hidden="false" customHeight="false" outlineLevel="0" collapsed="false">
      <c r="V572" s="7"/>
    </row>
    <row r="573" customFormat="false" ht="12.75" hidden="false" customHeight="false" outlineLevel="0" collapsed="false">
      <c r="V573" s="7"/>
    </row>
    <row r="574" customFormat="false" ht="12.75" hidden="false" customHeight="false" outlineLevel="0" collapsed="false">
      <c r="V574" s="7"/>
    </row>
    <row r="575" customFormat="false" ht="12.75" hidden="false" customHeight="false" outlineLevel="0" collapsed="false">
      <c r="V575" s="7"/>
    </row>
    <row r="576" customFormat="false" ht="12.75" hidden="false" customHeight="false" outlineLevel="0" collapsed="false">
      <c r="V576" s="7"/>
    </row>
    <row r="577" customFormat="false" ht="12.75" hidden="false" customHeight="false" outlineLevel="0" collapsed="false">
      <c r="V577" s="7"/>
    </row>
    <row r="578" customFormat="false" ht="12.75" hidden="false" customHeight="false" outlineLevel="0" collapsed="false">
      <c r="V578" s="7"/>
    </row>
    <row r="579" customFormat="false" ht="12.75" hidden="false" customHeight="false" outlineLevel="0" collapsed="false">
      <c r="V579" s="7"/>
    </row>
    <row r="580" customFormat="false" ht="12.75" hidden="false" customHeight="false" outlineLevel="0" collapsed="false">
      <c r="V580" s="7"/>
    </row>
    <row r="581" customFormat="false" ht="12.75" hidden="false" customHeight="false" outlineLevel="0" collapsed="false">
      <c r="V581" s="7"/>
    </row>
    <row r="582" customFormat="false" ht="12.75" hidden="false" customHeight="false" outlineLevel="0" collapsed="false">
      <c r="V582" s="7"/>
    </row>
    <row r="583" customFormat="false" ht="12.75" hidden="false" customHeight="false" outlineLevel="0" collapsed="false">
      <c r="V583" s="7"/>
    </row>
    <row r="584" customFormat="false" ht="12.75" hidden="false" customHeight="false" outlineLevel="0" collapsed="false">
      <c r="V584" s="7"/>
    </row>
    <row r="585" customFormat="false" ht="12.75" hidden="false" customHeight="false" outlineLevel="0" collapsed="false">
      <c r="V585" s="7"/>
    </row>
    <row r="586" customFormat="false" ht="12.75" hidden="false" customHeight="false" outlineLevel="0" collapsed="false">
      <c r="V586" s="7"/>
    </row>
    <row r="587" customFormat="false" ht="12.75" hidden="false" customHeight="false" outlineLevel="0" collapsed="false">
      <c r="V587" s="7"/>
    </row>
    <row r="588" customFormat="false" ht="12.75" hidden="false" customHeight="false" outlineLevel="0" collapsed="false">
      <c r="V588" s="7"/>
    </row>
    <row r="589" customFormat="false" ht="12.75" hidden="false" customHeight="false" outlineLevel="0" collapsed="false">
      <c r="V589" s="7"/>
    </row>
    <row r="590" customFormat="false" ht="12.75" hidden="false" customHeight="false" outlineLevel="0" collapsed="false">
      <c r="V590" s="7"/>
    </row>
    <row r="591" customFormat="false" ht="12.75" hidden="false" customHeight="false" outlineLevel="0" collapsed="false">
      <c r="V591" s="7"/>
    </row>
    <row r="592" customFormat="false" ht="12.75" hidden="false" customHeight="false" outlineLevel="0" collapsed="false">
      <c r="V592" s="7"/>
    </row>
    <row r="593" customFormat="false" ht="12.75" hidden="false" customHeight="false" outlineLevel="0" collapsed="false">
      <c r="V593" s="7"/>
    </row>
    <row r="594" customFormat="false" ht="12.75" hidden="false" customHeight="false" outlineLevel="0" collapsed="false">
      <c r="V594" s="7"/>
    </row>
    <row r="595" customFormat="false" ht="12.75" hidden="false" customHeight="false" outlineLevel="0" collapsed="false">
      <c r="V595" s="7"/>
    </row>
    <row r="596" customFormat="false" ht="12.75" hidden="false" customHeight="false" outlineLevel="0" collapsed="false">
      <c r="V596" s="7"/>
    </row>
    <row r="597" customFormat="false" ht="12.75" hidden="false" customHeight="false" outlineLevel="0" collapsed="false">
      <c r="V597" s="7"/>
    </row>
    <row r="598" customFormat="false" ht="12.75" hidden="false" customHeight="false" outlineLevel="0" collapsed="false">
      <c r="V598" s="7"/>
    </row>
    <row r="599" customFormat="false" ht="12.75" hidden="false" customHeight="false" outlineLevel="0" collapsed="false">
      <c r="V599" s="7"/>
    </row>
    <row r="600" customFormat="false" ht="12.75" hidden="false" customHeight="false" outlineLevel="0" collapsed="false">
      <c r="V600" s="7"/>
    </row>
    <row r="601" customFormat="false" ht="12.75" hidden="false" customHeight="false" outlineLevel="0" collapsed="false">
      <c r="V601" s="7"/>
    </row>
    <row r="602" customFormat="false" ht="12.75" hidden="false" customHeight="false" outlineLevel="0" collapsed="false">
      <c r="V602" s="7"/>
    </row>
    <row r="603" customFormat="false" ht="12.75" hidden="false" customHeight="false" outlineLevel="0" collapsed="false">
      <c r="V603" s="7"/>
    </row>
    <row r="604" customFormat="false" ht="12.75" hidden="false" customHeight="false" outlineLevel="0" collapsed="false">
      <c r="V604" s="7"/>
    </row>
    <row r="605" customFormat="false" ht="12.75" hidden="false" customHeight="false" outlineLevel="0" collapsed="false">
      <c r="V605" s="7"/>
    </row>
    <row r="606" customFormat="false" ht="12.75" hidden="false" customHeight="false" outlineLevel="0" collapsed="false">
      <c r="V606" s="7"/>
    </row>
    <row r="607" customFormat="false" ht="12.75" hidden="false" customHeight="false" outlineLevel="0" collapsed="false">
      <c r="V607" s="7"/>
    </row>
    <row r="608" customFormat="false" ht="12.75" hidden="false" customHeight="false" outlineLevel="0" collapsed="false">
      <c r="V608" s="7"/>
    </row>
    <row r="609" customFormat="false" ht="12.75" hidden="false" customHeight="false" outlineLevel="0" collapsed="false">
      <c r="V609" s="7"/>
    </row>
    <row r="610" customFormat="false" ht="12.75" hidden="false" customHeight="false" outlineLevel="0" collapsed="false">
      <c r="V610" s="7"/>
    </row>
    <row r="611" customFormat="false" ht="12.75" hidden="false" customHeight="false" outlineLevel="0" collapsed="false">
      <c r="V611" s="7"/>
    </row>
    <row r="612" customFormat="false" ht="12.75" hidden="false" customHeight="false" outlineLevel="0" collapsed="false">
      <c r="V612" s="7"/>
    </row>
    <row r="613" customFormat="false" ht="12.75" hidden="false" customHeight="false" outlineLevel="0" collapsed="false">
      <c r="V613" s="7"/>
    </row>
    <row r="614" customFormat="false" ht="12.75" hidden="false" customHeight="false" outlineLevel="0" collapsed="false">
      <c r="V614" s="7"/>
    </row>
    <row r="615" customFormat="false" ht="12.75" hidden="false" customHeight="false" outlineLevel="0" collapsed="false">
      <c r="V615" s="7"/>
    </row>
    <row r="616" customFormat="false" ht="12.75" hidden="false" customHeight="false" outlineLevel="0" collapsed="false">
      <c r="V616" s="7"/>
    </row>
    <row r="617" customFormat="false" ht="12.75" hidden="false" customHeight="false" outlineLevel="0" collapsed="false">
      <c r="V617" s="7"/>
    </row>
    <row r="618" customFormat="false" ht="12.75" hidden="false" customHeight="false" outlineLevel="0" collapsed="false">
      <c r="V618" s="7"/>
    </row>
    <row r="619" customFormat="false" ht="12.75" hidden="false" customHeight="false" outlineLevel="0" collapsed="false">
      <c r="V619" s="7"/>
    </row>
    <row r="620" customFormat="false" ht="12.75" hidden="false" customHeight="false" outlineLevel="0" collapsed="false">
      <c r="V620" s="7"/>
    </row>
    <row r="621" customFormat="false" ht="12.75" hidden="false" customHeight="false" outlineLevel="0" collapsed="false">
      <c r="V621" s="7"/>
    </row>
    <row r="622" customFormat="false" ht="12.75" hidden="false" customHeight="false" outlineLevel="0" collapsed="false">
      <c r="V622" s="7"/>
    </row>
    <row r="623" customFormat="false" ht="12.75" hidden="false" customHeight="false" outlineLevel="0" collapsed="false">
      <c r="V623" s="7"/>
    </row>
    <row r="624" customFormat="false" ht="12.75" hidden="false" customHeight="false" outlineLevel="0" collapsed="false">
      <c r="V624" s="7"/>
    </row>
    <row r="625" customFormat="false" ht="12.75" hidden="false" customHeight="false" outlineLevel="0" collapsed="false">
      <c r="V625" s="7"/>
    </row>
    <row r="626" customFormat="false" ht="12.75" hidden="false" customHeight="false" outlineLevel="0" collapsed="false">
      <c r="V626" s="7"/>
    </row>
    <row r="627" customFormat="false" ht="12.75" hidden="false" customHeight="false" outlineLevel="0" collapsed="false">
      <c r="V627" s="7"/>
    </row>
    <row r="628" customFormat="false" ht="12.75" hidden="false" customHeight="false" outlineLevel="0" collapsed="false">
      <c r="V628" s="7"/>
    </row>
    <row r="629" customFormat="false" ht="12.75" hidden="false" customHeight="false" outlineLevel="0" collapsed="false">
      <c r="V629" s="7"/>
    </row>
    <row r="630" customFormat="false" ht="12.75" hidden="false" customHeight="false" outlineLevel="0" collapsed="false">
      <c r="V630" s="7"/>
    </row>
    <row r="631" customFormat="false" ht="12.75" hidden="false" customHeight="false" outlineLevel="0" collapsed="false">
      <c r="V631" s="7"/>
    </row>
    <row r="632" customFormat="false" ht="12.75" hidden="false" customHeight="false" outlineLevel="0" collapsed="false">
      <c r="V632" s="7"/>
    </row>
    <row r="633" customFormat="false" ht="12.75" hidden="false" customHeight="false" outlineLevel="0" collapsed="false">
      <c r="V633" s="7"/>
    </row>
    <row r="634" customFormat="false" ht="12.75" hidden="false" customHeight="false" outlineLevel="0" collapsed="false">
      <c r="V634" s="7"/>
    </row>
    <row r="635" customFormat="false" ht="12.75" hidden="false" customHeight="false" outlineLevel="0" collapsed="false">
      <c r="V635" s="7"/>
    </row>
    <row r="636" customFormat="false" ht="12.75" hidden="false" customHeight="false" outlineLevel="0" collapsed="false">
      <c r="V636" s="7"/>
    </row>
    <row r="637" customFormat="false" ht="12.75" hidden="false" customHeight="false" outlineLevel="0" collapsed="false">
      <c r="V637" s="7"/>
    </row>
    <row r="638" customFormat="false" ht="12.75" hidden="false" customHeight="false" outlineLevel="0" collapsed="false">
      <c r="V638" s="7"/>
    </row>
    <row r="639" customFormat="false" ht="12.75" hidden="false" customHeight="false" outlineLevel="0" collapsed="false">
      <c r="V639" s="7"/>
    </row>
    <row r="640" customFormat="false" ht="12.75" hidden="false" customHeight="false" outlineLevel="0" collapsed="false">
      <c r="V640" s="7"/>
    </row>
    <row r="641" customFormat="false" ht="12.75" hidden="false" customHeight="false" outlineLevel="0" collapsed="false">
      <c r="V641" s="7"/>
    </row>
    <row r="642" customFormat="false" ht="12.75" hidden="false" customHeight="false" outlineLevel="0" collapsed="false">
      <c r="V642" s="7"/>
    </row>
    <row r="643" customFormat="false" ht="12.75" hidden="false" customHeight="false" outlineLevel="0" collapsed="false">
      <c r="V643" s="7"/>
    </row>
    <row r="644" customFormat="false" ht="12.75" hidden="false" customHeight="false" outlineLevel="0" collapsed="false">
      <c r="V644" s="7"/>
    </row>
    <row r="645" customFormat="false" ht="12.75" hidden="false" customHeight="false" outlineLevel="0" collapsed="false">
      <c r="V645" s="7"/>
    </row>
    <row r="646" customFormat="false" ht="12.75" hidden="false" customHeight="false" outlineLevel="0" collapsed="false">
      <c r="V646" s="7"/>
    </row>
    <row r="647" customFormat="false" ht="12.75" hidden="false" customHeight="false" outlineLevel="0" collapsed="false">
      <c r="V647" s="7"/>
    </row>
    <row r="648" customFormat="false" ht="12.75" hidden="false" customHeight="false" outlineLevel="0" collapsed="false">
      <c r="V648" s="7"/>
    </row>
    <row r="649" customFormat="false" ht="12.75" hidden="false" customHeight="false" outlineLevel="0" collapsed="false">
      <c r="V649" s="7"/>
    </row>
    <row r="650" customFormat="false" ht="12.75" hidden="false" customHeight="false" outlineLevel="0" collapsed="false">
      <c r="V650" s="7"/>
    </row>
    <row r="651" customFormat="false" ht="12.75" hidden="false" customHeight="false" outlineLevel="0" collapsed="false">
      <c r="V651" s="7"/>
    </row>
    <row r="652" customFormat="false" ht="12.75" hidden="false" customHeight="false" outlineLevel="0" collapsed="false">
      <c r="V652" s="7"/>
    </row>
    <row r="653" customFormat="false" ht="12.75" hidden="false" customHeight="false" outlineLevel="0" collapsed="false">
      <c r="V653" s="7"/>
    </row>
    <row r="654" customFormat="false" ht="12.75" hidden="false" customHeight="false" outlineLevel="0" collapsed="false">
      <c r="V654" s="7"/>
    </row>
    <row r="655" customFormat="false" ht="12.75" hidden="false" customHeight="false" outlineLevel="0" collapsed="false">
      <c r="V655" s="7"/>
    </row>
    <row r="656" customFormat="false" ht="12.75" hidden="false" customHeight="false" outlineLevel="0" collapsed="false">
      <c r="V656" s="7"/>
    </row>
    <row r="657" customFormat="false" ht="12.75" hidden="false" customHeight="false" outlineLevel="0" collapsed="false">
      <c r="V657" s="7"/>
    </row>
    <row r="658" customFormat="false" ht="12.75" hidden="false" customHeight="false" outlineLevel="0" collapsed="false">
      <c r="V658" s="7"/>
    </row>
    <row r="659" customFormat="false" ht="12.75" hidden="false" customHeight="false" outlineLevel="0" collapsed="false">
      <c r="V659" s="7"/>
    </row>
    <row r="660" customFormat="false" ht="12.75" hidden="false" customHeight="false" outlineLevel="0" collapsed="false">
      <c r="V660" s="7"/>
    </row>
    <row r="661" customFormat="false" ht="12.75" hidden="false" customHeight="false" outlineLevel="0" collapsed="false">
      <c r="V661" s="7"/>
    </row>
    <row r="662" customFormat="false" ht="12.75" hidden="false" customHeight="false" outlineLevel="0" collapsed="false">
      <c r="V662" s="7"/>
    </row>
    <row r="663" customFormat="false" ht="12.75" hidden="false" customHeight="false" outlineLevel="0" collapsed="false">
      <c r="V663" s="7"/>
    </row>
    <row r="664" customFormat="false" ht="12.75" hidden="false" customHeight="false" outlineLevel="0" collapsed="false">
      <c r="V664" s="7"/>
    </row>
    <row r="665" customFormat="false" ht="12.75" hidden="false" customHeight="false" outlineLevel="0" collapsed="false">
      <c r="V665" s="7"/>
    </row>
    <row r="666" customFormat="false" ht="12.75" hidden="false" customHeight="false" outlineLevel="0" collapsed="false">
      <c r="V666" s="7"/>
    </row>
    <row r="667" customFormat="false" ht="12.75" hidden="false" customHeight="false" outlineLevel="0" collapsed="false">
      <c r="V667" s="7"/>
    </row>
    <row r="668" customFormat="false" ht="12.75" hidden="false" customHeight="false" outlineLevel="0" collapsed="false">
      <c r="V668" s="7"/>
    </row>
    <row r="669" customFormat="false" ht="12.75" hidden="false" customHeight="false" outlineLevel="0" collapsed="false">
      <c r="V669" s="7"/>
    </row>
    <row r="670" customFormat="false" ht="12.75" hidden="false" customHeight="false" outlineLevel="0" collapsed="false">
      <c r="V670" s="7"/>
    </row>
    <row r="671" customFormat="false" ht="12.75" hidden="false" customHeight="false" outlineLevel="0" collapsed="false">
      <c r="V671" s="7"/>
    </row>
    <row r="672" customFormat="false" ht="12.75" hidden="false" customHeight="false" outlineLevel="0" collapsed="false">
      <c r="V672" s="7"/>
    </row>
    <row r="673" customFormat="false" ht="12.75" hidden="false" customHeight="false" outlineLevel="0" collapsed="false">
      <c r="V673" s="7"/>
    </row>
    <row r="674" customFormat="false" ht="12.75" hidden="false" customHeight="false" outlineLevel="0" collapsed="false">
      <c r="V674" s="7"/>
    </row>
    <row r="675" customFormat="false" ht="12.75" hidden="false" customHeight="false" outlineLevel="0" collapsed="false">
      <c r="V675" s="7"/>
    </row>
    <row r="676" customFormat="false" ht="12.75" hidden="false" customHeight="false" outlineLevel="0" collapsed="false">
      <c r="V676" s="7"/>
    </row>
    <row r="677" customFormat="false" ht="12.75" hidden="false" customHeight="false" outlineLevel="0" collapsed="false">
      <c r="V677" s="7"/>
    </row>
    <row r="678" customFormat="false" ht="12.75" hidden="false" customHeight="false" outlineLevel="0" collapsed="false">
      <c r="V678" s="7"/>
    </row>
    <row r="679" customFormat="false" ht="12.75" hidden="false" customHeight="false" outlineLevel="0" collapsed="false">
      <c r="V679" s="7"/>
    </row>
    <row r="680" customFormat="false" ht="12.75" hidden="false" customHeight="false" outlineLevel="0" collapsed="false">
      <c r="V680" s="7"/>
    </row>
    <row r="681" customFormat="false" ht="12.75" hidden="false" customHeight="false" outlineLevel="0" collapsed="false">
      <c r="V681" s="7"/>
    </row>
    <row r="682" customFormat="false" ht="12.75" hidden="false" customHeight="false" outlineLevel="0" collapsed="false">
      <c r="V682" s="7"/>
    </row>
    <row r="683" customFormat="false" ht="12.75" hidden="false" customHeight="false" outlineLevel="0" collapsed="false">
      <c r="V683" s="7"/>
    </row>
    <row r="684" customFormat="false" ht="12.75" hidden="false" customHeight="false" outlineLevel="0" collapsed="false">
      <c r="V684" s="7"/>
    </row>
    <row r="685" customFormat="false" ht="12.75" hidden="false" customHeight="false" outlineLevel="0" collapsed="false">
      <c r="V685" s="7"/>
    </row>
    <row r="686" customFormat="false" ht="12.75" hidden="false" customHeight="false" outlineLevel="0" collapsed="false">
      <c r="V686" s="7"/>
    </row>
    <row r="687" customFormat="false" ht="12.75" hidden="false" customHeight="false" outlineLevel="0" collapsed="false">
      <c r="V687" s="7"/>
    </row>
    <row r="688" customFormat="false" ht="12.75" hidden="false" customHeight="false" outlineLevel="0" collapsed="false">
      <c r="V688" s="7"/>
    </row>
    <row r="689" customFormat="false" ht="12.75" hidden="false" customHeight="false" outlineLevel="0" collapsed="false">
      <c r="V689" s="7"/>
    </row>
    <row r="690" customFormat="false" ht="12.75" hidden="false" customHeight="false" outlineLevel="0" collapsed="false">
      <c r="V690" s="7"/>
    </row>
    <row r="691" customFormat="false" ht="12.75" hidden="false" customHeight="false" outlineLevel="0" collapsed="false">
      <c r="V691" s="7"/>
    </row>
    <row r="692" customFormat="false" ht="12.75" hidden="false" customHeight="false" outlineLevel="0" collapsed="false">
      <c r="V692" s="7"/>
    </row>
    <row r="693" customFormat="false" ht="12.75" hidden="false" customHeight="false" outlineLevel="0" collapsed="false">
      <c r="V693" s="7"/>
    </row>
    <row r="694" customFormat="false" ht="12.75" hidden="false" customHeight="false" outlineLevel="0" collapsed="false">
      <c r="V694" s="7"/>
    </row>
    <row r="695" customFormat="false" ht="12.75" hidden="false" customHeight="false" outlineLevel="0" collapsed="false">
      <c r="V695" s="7"/>
    </row>
    <row r="696" customFormat="false" ht="12.75" hidden="false" customHeight="false" outlineLevel="0" collapsed="false">
      <c r="V696" s="7"/>
    </row>
    <row r="697" customFormat="false" ht="12.75" hidden="false" customHeight="false" outlineLevel="0" collapsed="false">
      <c r="V697" s="7"/>
    </row>
    <row r="698" customFormat="false" ht="12.75" hidden="false" customHeight="false" outlineLevel="0" collapsed="false">
      <c r="V698" s="7"/>
    </row>
    <row r="699" customFormat="false" ht="12.75" hidden="false" customHeight="false" outlineLevel="0" collapsed="false">
      <c r="V699" s="7"/>
    </row>
    <row r="700" customFormat="false" ht="12.75" hidden="false" customHeight="false" outlineLevel="0" collapsed="false">
      <c r="V700" s="7"/>
    </row>
    <row r="701" customFormat="false" ht="12.75" hidden="false" customHeight="false" outlineLevel="0" collapsed="false">
      <c r="V701" s="7"/>
    </row>
    <row r="702" customFormat="false" ht="12.75" hidden="false" customHeight="false" outlineLevel="0" collapsed="false">
      <c r="V702" s="7"/>
    </row>
    <row r="703" customFormat="false" ht="12.75" hidden="false" customHeight="false" outlineLevel="0" collapsed="false">
      <c r="V703" s="7"/>
    </row>
    <row r="704" customFormat="false" ht="12.75" hidden="false" customHeight="false" outlineLevel="0" collapsed="false">
      <c r="V704" s="7"/>
    </row>
    <row r="705" customFormat="false" ht="12.75" hidden="false" customHeight="false" outlineLevel="0" collapsed="false">
      <c r="V705" s="7"/>
    </row>
    <row r="706" customFormat="false" ht="12.75" hidden="false" customHeight="false" outlineLevel="0" collapsed="false">
      <c r="V706" s="7"/>
    </row>
    <row r="707" customFormat="false" ht="12.75" hidden="false" customHeight="false" outlineLevel="0" collapsed="false">
      <c r="V707" s="7"/>
    </row>
    <row r="708" customFormat="false" ht="12.75" hidden="false" customHeight="false" outlineLevel="0" collapsed="false">
      <c r="V708" s="7"/>
    </row>
    <row r="709" customFormat="false" ht="12.75" hidden="false" customHeight="false" outlineLevel="0" collapsed="false">
      <c r="V709" s="7"/>
    </row>
    <row r="710" customFormat="false" ht="12.75" hidden="false" customHeight="false" outlineLevel="0" collapsed="false">
      <c r="V710" s="7"/>
    </row>
    <row r="711" customFormat="false" ht="12.75" hidden="false" customHeight="false" outlineLevel="0" collapsed="false">
      <c r="V711" s="7"/>
    </row>
    <row r="712" customFormat="false" ht="12.75" hidden="false" customHeight="false" outlineLevel="0" collapsed="false">
      <c r="V712" s="7"/>
    </row>
    <row r="713" customFormat="false" ht="12.75" hidden="false" customHeight="false" outlineLevel="0" collapsed="false">
      <c r="V713" s="7"/>
    </row>
    <row r="714" customFormat="false" ht="12.75" hidden="false" customHeight="false" outlineLevel="0" collapsed="false">
      <c r="V714" s="7"/>
    </row>
    <row r="715" customFormat="false" ht="12.75" hidden="false" customHeight="false" outlineLevel="0" collapsed="false">
      <c r="V715" s="7"/>
    </row>
    <row r="716" customFormat="false" ht="12.75" hidden="false" customHeight="false" outlineLevel="0" collapsed="false">
      <c r="V716" s="7"/>
    </row>
    <row r="717" customFormat="false" ht="12.75" hidden="false" customHeight="false" outlineLevel="0" collapsed="false">
      <c r="V717" s="7"/>
    </row>
    <row r="718" customFormat="false" ht="12.75" hidden="false" customHeight="false" outlineLevel="0" collapsed="false">
      <c r="V718" s="7"/>
    </row>
    <row r="719" customFormat="false" ht="12.75" hidden="false" customHeight="false" outlineLevel="0" collapsed="false">
      <c r="V719" s="7"/>
    </row>
    <row r="720" customFormat="false" ht="12.75" hidden="false" customHeight="false" outlineLevel="0" collapsed="false">
      <c r="V720" s="7"/>
    </row>
    <row r="721" customFormat="false" ht="12.75" hidden="false" customHeight="false" outlineLevel="0" collapsed="false">
      <c r="V721" s="7"/>
    </row>
    <row r="722" customFormat="false" ht="12.75" hidden="false" customHeight="false" outlineLevel="0" collapsed="false">
      <c r="V722" s="7"/>
    </row>
    <row r="723" customFormat="false" ht="12.75" hidden="false" customHeight="false" outlineLevel="0" collapsed="false">
      <c r="V723" s="7"/>
    </row>
    <row r="724" customFormat="false" ht="12.75" hidden="false" customHeight="false" outlineLevel="0" collapsed="false">
      <c r="V724" s="7"/>
    </row>
    <row r="725" customFormat="false" ht="12.75" hidden="false" customHeight="false" outlineLevel="0" collapsed="false">
      <c r="V725" s="7"/>
    </row>
    <row r="726" customFormat="false" ht="12.75" hidden="false" customHeight="false" outlineLevel="0" collapsed="false">
      <c r="V726" s="7"/>
    </row>
    <row r="727" customFormat="false" ht="12.75" hidden="false" customHeight="false" outlineLevel="0" collapsed="false">
      <c r="V727" s="7"/>
    </row>
    <row r="728" customFormat="false" ht="12.75" hidden="false" customHeight="false" outlineLevel="0" collapsed="false">
      <c r="V728" s="7"/>
    </row>
    <row r="729" customFormat="false" ht="12.75" hidden="false" customHeight="false" outlineLevel="0" collapsed="false">
      <c r="V729" s="7"/>
    </row>
    <row r="730" customFormat="false" ht="12.75" hidden="false" customHeight="false" outlineLevel="0" collapsed="false">
      <c r="V730" s="7"/>
    </row>
    <row r="731" customFormat="false" ht="12.75" hidden="false" customHeight="false" outlineLevel="0" collapsed="false">
      <c r="V731" s="7"/>
    </row>
    <row r="732" customFormat="false" ht="12.75" hidden="false" customHeight="false" outlineLevel="0" collapsed="false">
      <c r="V732" s="7"/>
    </row>
    <row r="733" customFormat="false" ht="12.75" hidden="false" customHeight="false" outlineLevel="0" collapsed="false">
      <c r="V733" s="7"/>
    </row>
    <row r="734" customFormat="false" ht="12.75" hidden="false" customHeight="false" outlineLevel="0" collapsed="false">
      <c r="V734" s="7"/>
    </row>
    <row r="735" customFormat="false" ht="12.75" hidden="false" customHeight="false" outlineLevel="0" collapsed="false">
      <c r="V735" s="7"/>
    </row>
    <row r="736" customFormat="false" ht="12.75" hidden="false" customHeight="false" outlineLevel="0" collapsed="false">
      <c r="V736" s="7"/>
    </row>
    <row r="737" customFormat="false" ht="12.75" hidden="false" customHeight="false" outlineLevel="0" collapsed="false">
      <c r="V737" s="7"/>
    </row>
    <row r="738" customFormat="false" ht="12.75" hidden="false" customHeight="false" outlineLevel="0" collapsed="false">
      <c r="V738" s="7"/>
    </row>
    <row r="739" customFormat="false" ht="12.75" hidden="false" customHeight="false" outlineLevel="0" collapsed="false">
      <c r="V739" s="7"/>
    </row>
    <row r="740" customFormat="false" ht="12.75" hidden="false" customHeight="false" outlineLevel="0" collapsed="false">
      <c r="V740" s="7"/>
    </row>
    <row r="741" customFormat="false" ht="12.75" hidden="false" customHeight="false" outlineLevel="0" collapsed="false">
      <c r="V741" s="7"/>
    </row>
    <row r="742" customFormat="false" ht="12.75" hidden="false" customHeight="false" outlineLevel="0" collapsed="false">
      <c r="V742" s="7"/>
    </row>
    <row r="743" customFormat="false" ht="12.75" hidden="false" customHeight="false" outlineLevel="0" collapsed="false">
      <c r="V743" s="7"/>
    </row>
    <row r="744" customFormat="false" ht="12.75" hidden="false" customHeight="false" outlineLevel="0" collapsed="false">
      <c r="V744" s="7"/>
    </row>
    <row r="745" customFormat="false" ht="12.75" hidden="false" customHeight="false" outlineLevel="0" collapsed="false">
      <c r="V745" s="7"/>
    </row>
    <row r="746" customFormat="false" ht="12.75" hidden="false" customHeight="false" outlineLevel="0" collapsed="false">
      <c r="V746" s="7"/>
    </row>
    <row r="747" customFormat="false" ht="12.75" hidden="false" customHeight="false" outlineLevel="0" collapsed="false">
      <c r="V747" s="7"/>
    </row>
    <row r="748" customFormat="false" ht="12.75" hidden="false" customHeight="false" outlineLevel="0" collapsed="false">
      <c r="V748" s="7"/>
    </row>
    <row r="749" customFormat="false" ht="12.75" hidden="false" customHeight="false" outlineLevel="0" collapsed="false">
      <c r="V749" s="7"/>
    </row>
    <row r="750" customFormat="false" ht="12.75" hidden="false" customHeight="false" outlineLevel="0" collapsed="false">
      <c r="V750" s="7"/>
    </row>
    <row r="751" customFormat="false" ht="12.75" hidden="false" customHeight="false" outlineLevel="0" collapsed="false">
      <c r="V751" s="7"/>
    </row>
    <row r="752" customFormat="false" ht="12.75" hidden="false" customHeight="false" outlineLevel="0" collapsed="false">
      <c r="V752" s="7"/>
    </row>
    <row r="753" customFormat="false" ht="12.75" hidden="false" customHeight="false" outlineLevel="0" collapsed="false">
      <c r="V753" s="7"/>
    </row>
    <row r="754" customFormat="false" ht="12.75" hidden="false" customHeight="false" outlineLevel="0" collapsed="false">
      <c r="V754" s="7"/>
    </row>
    <row r="755" customFormat="false" ht="12.75" hidden="false" customHeight="false" outlineLevel="0" collapsed="false">
      <c r="V755" s="7"/>
    </row>
    <row r="756" customFormat="false" ht="12.75" hidden="false" customHeight="false" outlineLevel="0" collapsed="false">
      <c r="V756" s="7"/>
    </row>
    <row r="757" customFormat="false" ht="12.75" hidden="false" customHeight="false" outlineLevel="0" collapsed="false">
      <c r="V757" s="7"/>
    </row>
    <row r="758" customFormat="false" ht="12.75" hidden="false" customHeight="false" outlineLevel="0" collapsed="false">
      <c r="V758" s="7"/>
    </row>
    <row r="759" customFormat="false" ht="12.75" hidden="false" customHeight="false" outlineLevel="0" collapsed="false">
      <c r="V759" s="7"/>
    </row>
    <row r="760" customFormat="false" ht="12.75" hidden="false" customHeight="false" outlineLevel="0" collapsed="false">
      <c r="V760" s="7"/>
    </row>
    <row r="761" customFormat="false" ht="12.75" hidden="false" customHeight="false" outlineLevel="0" collapsed="false">
      <c r="V761" s="7"/>
    </row>
    <row r="762" customFormat="false" ht="12.75" hidden="false" customHeight="false" outlineLevel="0" collapsed="false">
      <c r="V762" s="7"/>
    </row>
    <row r="763" customFormat="false" ht="12.75" hidden="false" customHeight="false" outlineLevel="0" collapsed="false">
      <c r="V763" s="7"/>
    </row>
    <row r="764" customFormat="false" ht="12.75" hidden="false" customHeight="false" outlineLevel="0" collapsed="false">
      <c r="V764" s="7"/>
    </row>
    <row r="765" customFormat="false" ht="12.75" hidden="false" customHeight="false" outlineLevel="0" collapsed="false">
      <c r="V765" s="7"/>
    </row>
    <row r="766" customFormat="false" ht="12.75" hidden="false" customHeight="false" outlineLevel="0" collapsed="false">
      <c r="V766" s="7"/>
    </row>
    <row r="767" customFormat="false" ht="12.75" hidden="false" customHeight="false" outlineLevel="0" collapsed="false">
      <c r="V767" s="7"/>
    </row>
    <row r="768" customFormat="false" ht="12.75" hidden="false" customHeight="false" outlineLevel="0" collapsed="false">
      <c r="V768" s="7"/>
    </row>
    <row r="769" customFormat="false" ht="12.75" hidden="false" customHeight="false" outlineLevel="0" collapsed="false">
      <c r="V769" s="7"/>
    </row>
    <row r="770" customFormat="false" ht="12.75" hidden="false" customHeight="false" outlineLevel="0" collapsed="false">
      <c r="V770" s="7"/>
    </row>
    <row r="771" customFormat="false" ht="12.75" hidden="false" customHeight="false" outlineLevel="0" collapsed="false">
      <c r="V771" s="7"/>
    </row>
    <row r="772" customFormat="false" ht="12.75" hidden="false" customHeight="false" outlineLevel="0" collapsed="false">
      <c r="V772" s="7"/>
    </row>
    <row r="773" customFormat="false" ht="12.75" hidden="false" customHeight="false" outlineLevel="0" collapsed="false">
      <c r="V773" s="7"/>
    </row>
    <row r="774" customFormat="false" ht="12.75" hidden="false" customHeight="false" outlineLevel="0" collapsed="false">
      <c r="V774" s="7"/>
    </row>
    <row r="775" customFormat="false" ht="12.75" hidden="false" customHeight="false" outlineLevel="0" collapsed="false">
      <c r="V775" s="7"/>
    </row>
    <row r="776" customFormat="false" ht="12.75" hidden="false" customHeight="false" outlineLevel="0" collapsed="false">
      <c r="V776" s="7"/>
    </row>
    <row r="777" customFormat="false" ht="12.75" hidden="false" customHeight="false" outlineLevel="0" collapsed="false">
      <c r="V777" s="7"/>
    </row>
    <row r="778" customFormat="false" ht="12.75" hidden="false" customHeight="false" outlineLevel="0" collapsed="false">
      <c r="V778" s="7"/>
    </row>
    <row r="779" customFormat="false" ht="12.75" hidden="false" customHeight="false" outlineLevel="0" collapsed="false">
      <c r="V779" s="7"/>
    </row>
    <row r="780" customFormat="false" ht="12.75" hidden="false" customHeight="false" outlineLevel="0" collapsed="false">
      <c r="V780" s="7"/>
    </row>
    <row r="781" customFormat="false" ht="12.75" hidden="false" customHeight="false" outlineLevel="0" collapsed="false">
      <c r="V781" s="7"/>
    </row>
    <row r="782" customFormat="false" ht="12.75" hidden="false" customHeight="false" outlineLevel="0" collapsed="false">
      <c r="V782" s="7"/>
    </row>
    <row r="783" customFormat="false" ht="12.75" hidden="false" customHeight="false" outlineLevel="0" collapsed="false">
      <c r="V783" s="7"/>
    </row>
    <row r="784" customFormat="false" ht="12.75" hidden="false" customHeight="false" outlineLevel="0" collapsed="false">
      <c r="V784" s="7"/>
    </row>
    <row r="785" customFormat="false" ht="12.75" hidden="false" customHeight="false" outlineLevel="0" collapsed="false">
      <c r="V785" s="7"/>
    </row>
    <row r="786" customFormat="false" ht="12.75" hidden="false" customHeight="false" outlineLevel="0" collapsed="false">
      <c r="V786" s="7"/>
    </row>
    <row r="787" customFormat="false" ht="12.75" hidden="false" customHeight="false" outlineLevel="0" collapsed="false">
      <c r="V787" s="7"/>
    </row>
    <row r="788" customFormat="false" ht="12.75" hidden="false" customHeight="false" outlineLevel="0" collapsed="false">
      <c r="V788" s="7"/>
    </row>
    <row r="789" customFormat="false" ht="12.75" hidden="false" customHeight="false" outlineLevel="0" collapsed="false">
      <c r="V789" s="7"/>
    </row>
    <row r="790" customFormat="false" ht="12.75" hidden="false" customHeight="false" outlineLevel="0" collapsed="false">
      <c r="V790" s="7"/>
    </row>
    <row r="791" customFormat="false" ht="12.75" hidden="false" customHeight="false" outlineLevel="0" collapsed="false">
      <c r="V791" s="7"/>
    </row>
    <row r="792" customFormat="false" ht="12.75" hidden="false" customHeight="false" outlineLevel="0" collapsed="false">
      <c r="V792" s="7"/>
    </row>
    <row r="793" customFormat="false" ht="12.75" hidden="false" customHeight="false" outlineLevel="0" collapsed="false">
      <c r="V793" s="7"/>
    </row>
    <row r="794" customFormat="false" ht="12.75" hidden="false" customHeight="false" outlineLevel="0" collapsed="false">
      <c r="V794" s="7"/>
    </row>
    <row r="795" customFormat="false" ht="12.75" hidden="false" customHeight="false" outlineLevel="0" collapsed="false">
      <c r="V795" s="7"/>
    </row>
    <row r="796" customFormat="false" ht="12.75" hidden="false" customHeight="false" outlineLevel="0" collapsed="false">
      <c r="V796" s="7"/>
    </row>
    <row r="797" customFormat="false" ht="12.75" hidden="false" customHeight="false" outlineLevel="0" collapsed="false">
      <c r="V797" s="7"/>
    </row>
    <row r="798" customFormat="false" ht="12.75" hidden="false" customHeight="false" outlineLevel="0" collapsed="false">
      <c r="V798" s="7"/>
    </row>
    <row r="799" customFormat="false" ht="12.75" hidden="false" customHeight="false" outlineLevel="0" collapsed="false">
      <c r="V799" s="7"/>
    </row>
    <row r="800" customFormat="false" ht="12.75" hidden="false" customHeight="false" outlineLevel="0" collapsed="false">
      <c r="V800" s="7"/>
    </row>
    <row r="801" customFormat="false" ht="12.75" hidden="false" customHeight="false" outlineLevel="0" collapsed="false">
      <c r="V801" s="7"/>
    </row>
    <row r="802" customFormat="false" ht="12.75" hidden="false" customHeight="false" outlineLevel="0" collapsed="false">
      <c r="V802" s="7"/>
    </row>
    <row r="803" customFormat="false" ht="12.75" hidden="false" customHeight="false" outlineLevel="0" collapsed="false">
      <c r="V803" s="7"/>
    </row>
    <row r="804" customFormat="false" ht="12.75" hidden="false" customHeight="false" outlineLevel="0" collapsed="false">
      <c r="V804" s="7"/>
    </row>
    <row r="805" customFormat="false" ht="12.75" hidden="false" customHeight="false" outlineLevel="0" collapsed="false">
      <c r="V805" s="7"/>
    </row>
    <row r="806" customFormat="false" ht="12.75" hidden="false" customHeight="false" outlineLevel="0" collapsed="false">
      <c r="V806" s="7"/>
    </row>
  </sheetData>
  <autoFilter ref="A7:CZ529"/>
  <mergeCells count="103">
    <mergeCell ref="C2:O2"/>
    <mergeCell ref="A4:A6"/>
    <mergeCell ref="B4:B6"/>
    <mergeCell ref="C4:C5"/>
    <mergeCell ref="D4:I4"/>
    <mergeCell ref="J4:K5"/>
    <mergeCell ref="L4:M5"/>
    <mergeCell ref="N4:O5"/>
    <mergeCell ref="P4:Q5"/>
    <mergeCell ref="R4:R5"/>
    <mergeCell ref="S4:S5"/>
    <mergeCell ref="T4:T5"/>
    <mergeCell ref="U4:U5"/>
    <mergeCell ref="V4:V6"/>
    <mergeCell ref="A8:B8"/>
    <mergeCell ref="A9:B9"/>
    <mergeCell ref="A12:B12"/>
    <mergeCell ref="A15:B15"/>
    <mergeCell ref="A18:B18"/>
    <mergeCell ref="A58:B58"/>
    <mergeCell ref="A113:B113"/>
    <mergeCell ref="A156:B156"/>
    <mergeCell ref="A157:B157"/>
    <mergeCell ref="A158:B158"/>
    <mergeCell ref="A160:B160"/>
    <mergeCell ref="A162:B162"/>
    <mergeCell ref="A164:B164"/>
    <mergeCell ref="A165:B165"/>
    <mergeCell ref="A166:B166"/>
    <mergeCell ref="A168:B168"/>
    <mergeCell ref="A170:B170"/>
    <mergeCell ref="A173:B173"/>
    <mergeCell ref="A174:B174"/>
    <mergeCell ref="A175:B175"/>
    <mergeCell ref="A178:B178"/>
    <mergeCell ref="A181:B181"/>
    <mergeCell ref="A184:B184"/>
    <mergeCell ref="A185:B185"/>
    <mergeCell ref="A186:B186"/>
    <mergeCell ref="A209:B209"/>
    <mergeCell ref="A226:B226"/>
    <mergeCell ref="A241:B241"/>
    <mergeCell ref="A242:B242"/>
    <mergeCell ref="A243:B243"/>
    <mergeCell ref="A247:B247"/>
    <mergeCell ref="A258:B258"/>
    <mergeCell ref="A261:B261"/>
    <mergeCell ref="A262:B262"/>
    <mergeCell ref="A263:B263"/>
    <mergeCell ref="A267:B267"/>
    <mergeCell ref="A270:B270"/>
    <mergeCell ref="A274:B274"/>
    <mergeCell ref="A275:B275"/>
    <mergeCell ref="A276:B276"/>
    <mergeCell ref="A289:B289"/>
    <mergeCell ref="A305:B305"/>
    <mergeCell ref="A311:B311"/>
    <mergeCell ref="A312:B312"/>
    <mergeCell ref="A313:B313"/>
    <mergeCell ref="A314:B314"/>
    <mergeCell ref="A316:B316"/>
    <mergeCell ref="A320:B320"/>
    <mergeCell ref="A321:B321"/>
    <mergeCell ref="A322:B322"/>
    <mergeCell ref="A328:B328"/>
    <mergeCell ref="A332:B332"/>
    <mergeCell ref="A337:B337"/>
    <mergeCell ref="A338:B338"/>
    <mergeCell ref="A339:B339"/>
    <mergeCell ref="A346:B346"/>
    <mergeCell ref="A356:B356"/>
    <mergeCell ref="A370:B370"/>
    <mergeCell ref="A371:B371"/>
    <mergeCell ref="A372:B372"/>
    <mergeCell ref="A375:B375"/>
    <mergeCell ref="A381:B381"/>
    <mergeCell ref="A385:B385"/>
    <mergeCell ref="A386:B386"/>
    <mergeCell ref="A387:B387"/>
    <mergeCell ref="A390:B390"/>
    <mergeCell ref="A396:B396"/>
    <mergeCell ref="A399:B399"/>
    <mergeCell ref="A400:B400"/>
    <mergeCell ref="A401:B401"/>
    <mergeCell ref="A403:B403"/>
    <mergeCell ref="A407:B407"/>
    <mergeCell ref="A408:B408"/>
    <mergeCell ref="A409:B409"/>
    <mergeCell ref="A423:B423"/>
    <mergeCell ref="A444:B444"/>
    <mergeCell ref="A455:B455"/>
    <mergeCell ref="A456:B456"/>
    <mergeCell ref="A457:B457"/>
    <mergeCell ref="A484:B484"/>
    <mergeCell ref="A500:B500"/>
    <mergeCell ref="A511:B511"/>
    <mergeCell ref="A512:B512"/>
    <mergeCell ref="A513:B513"/>
    <mergeCell ref="A516:B516"/>
    <mergeCell ref="A521:B521"/>
    <mergeCell ref="A528:B528"/>
    <mergeCell ref="A529:B529"/>
    <mergeCell ref="A530:B530"/>
  </mergeCells>
  <hyperlinks>
    <hyperlink ref="F82" r:id="rId1" display="file:///home/DOMAIN/zak1/Загрузки/Кроме лифтов/2023/ПТЗ Невс 46/Смета2.pdf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N160" activeCellId="1" sqref="7:7 N160"/>
    </sheetView>
  </sheetViews>
  <sheetFormatPr defaultColWidth="8.703125" defaultRowHeight="12.75" zeroHeight="false" outlineLevelRow="0" outlineLevelCol="0"/>
  <cols>
    <col collapsed="false" customWidth="true" hidden="false" outlineLevel="0" max="1" min="1" style="130" width="4.83"/>
    <col collapsed="false" customWidth="true" hidden="false" outlineLevel="0" max="2" min="2" style="7" width="79.82"/>
    <col collapsed="false" customWidth="true" hidden="false" outlineLevel="0" max="5" min="3" style="0" width="15.81"/>
    <col collapsed="false" customWidth="true" hidden="false" outlineLevel="0" max="6" min="6" style="195" width="20.14"/>
    <col collapsed="false" customWidth="true" hidden="false" outlineLevel="0" max="8" min="7" style="0" width="9.66"/>
    <col collapsed="false" customWidth="true" hidden="false" outlineLevel="0" max="9" min="9" style="0" width="19.85"/>
    <col collapsed="false" customWidth="true" hidden="false" outlineLevel="0" max="10" min="10" style="130" width="15.98"/>
    <col collapsed="false" customWidth="true" hidden="false" outlineLevel="0" max="11" min="11" style="0" width="17.17"/>
    <col collapsed="false" customWidth="true" hidden="false" outlineLevel="0" max="12" min="12" style="0" width="25.49"/>
    <col collapsed="false" customWidth="true" hidden="false" outlineLevel="0" max="13" min="13" style="0" width="16.83"/>
    <col collapsed="false" customWidth="true" hidden="false" outlineLevel="0" max="14" min="14" style="0" width="19.85"/>
  </cols>
  <sheetData>
    <row r="1" customFormat="false" ht="12.75" hidden="false" customHeight="true" outlineLevel="0" collapsed="false">
      <c r="B1" s="196" t="s">
        <v>990</v>
      </c>
      <c r="C1" s="197"/>
      <c r="D1" s="197"/>
      <c r="E1" s="197"/>
      <c r="F1" s="198"/>
      <c r="G1" s="197"/>
      <c r="H1" s="197"/>
      <c r="I1" s="197"/>
    </row>
    <row r="2" customFormat="false" ht="12.75" hidden="false" customHeight="false" outlineLevel="0" collapsed="false">
      <c r="A2" s="199"/>
      <c r="B2" s="200"/>
      <c r="C2" s="199"/>
      <c r="D2" s="199"/>
      <c r="E2" s="199"/>
      <c r="F2" s="201"/>
      <c r="G2" s="200"/>
      <c r="H2" s="200"/>
      <c r="I2" s="199"/>
      <c r="J2" s="199"/>
    </row>
    <row r="3" customFormat="false" ht="12.75" hidden="false" customHeight="true" outlineLevel="0" collapsed="false">
      <c r="A3" s="6" t="s">
        <v>3</v>
      </c>
      <c r="B3" s="6" t="s">
        <v>934</v>
      </c>
      <c r="C3" s="6" t="s">
        <v>991</v>
      </c>
      <c r="D3" s="6" t="s">
        <v>992</v>
      </c>
      <c r="E3" s="6"/>
      <c r="F3" s="6" t="s">
        <v>993</v>
      </c>
      <c r="G3" s="6"/>
      <c r="H3" s="6"/>
      <c r="I3" s="6"/>
      <c r="J3" s="6" t="s">
        <v>994</v>
      </c>
    </row>
    <row r="4" customFormat="false" ht="87" hidden="false" customHeight="true" outlineLevel="0" collapsed="false">
      <c r="A4" s="6"/>
      <c r="B4" s="6"/>
      <c r="C4" s="6"/>
      <c r="D4" s="6"/>
      <c r="E4" s="6" t="s">
        <v>7</v>
      </c>
      <c r="F4" s="202" t="s">
        <v>22</v>
      </c>
      <c r="G4" s="11" t="s">
        <v>24</v>
      </c>
      <c r="H4" s="11" t="s">
        <v>25</v>
      </c>
      <c r="I4" s="13" t="s">
        <v>26</v>
      </c>
      <c r="J4" s="6"/>
    </row>
    <row r="5" customFormat="false" ht="12.75" hidden="false" customHeight="false" outlineLevel="0" collapsed="false">
      <c r="A5" s="6"/>
      <c r="B5" s="6"/>
      <c r="C5" s="6" t="s">
        <v>995</v>
      </c>
      <c r="D5" s="6"/>
      <c r="E5" s="6"/>
      <c r="F5" s="55" t="s">
        <v>29</v>
      </c>
      <c r="G5" s="6" t="s">
        <v>29</v>
      </c>
      <c r="H5" s="6" t="s">
        <v>29</v>
      </c>
      <c r="I5" s="15" t="s">
        <v>29</v>
      </c>
      <c r="J5" s="6"/>
    </row>
    <row r="6" customFormat="false" ht="12.75" hidden="false" customHeight="true" outlineLevel="0" collapsed="false">
      <c r="A6" s="6"/>
      <c r="B6" s="6" t="s">
        <v>996</v>
      </c>
      <c r="C6" s="6"/>
      <c r="D6" s="6"/>
      <c r="E6" s="6"/>
      <c r="F6" s="203"/>
      <c r="G6" s="17"/>
      <c r="H6" s="17"/>
      <c r="I6" s="19"/>
      <c r="J6" s="6"/>
    </row>
    <row r="7" customFormat="false" ht="12.75" hidden="false" customHeight="true" outlineLevel="0" collapsed="false">
      <c r="A7" s="161" t="s">
        <v>997</v>
      </c>
      <c r="B7" s="161"/>
      <c r="C7" s="173" t="n">
        <f aca="false">C8+C9+C10+C11+C12+C13</f>
        <v>406</v>
      </c>
      <c r="D7" s="173"/>
      <c r="E7" s="173"/>
      <c r="F7" s="151" t="n">
        <f aca="false">F8+F9+F10+F11+F12+F13</f>
        <v>1130513736.28967</v>
      </c>
      <c r="G7" s="151"/>
      <c r="H7" s="151"/>
      <c r="I7" s="151" t="n">
        <f aca="false">I8+I9+I10+I11+I12+I13</f>
        <v>1130513736.28967</v>
      </c>
      <c r="J7" s="173"/>
    </row>
    <row r="8" customFormat="false" ht="12.75" hidden="false" customHeight="true" outlineLevel="0" collapsed="false">
      <c r="A8" s="169"/>
      <c r="B8" s="161" t="s">
        <v>50</v>
      </c>
      <c r="C8" s="173" t="n">
        <f aca="false">C46+C225</f>
        <v>18</v>
      </c>
      <c r="D8" s="173"/>
      <c r="E8" s="204" t="s">
        <v>63</v>
      </c>
      <c r="F8" s="151" t="n">
        <f aca="false">F46+F225+F208-F9</f>
        <v>43151532.5</v>
      </c>
      <c r="G8" s="173"/>
      <c r="H8" s="173"/>
      <c r="I8" s="151" t="n">
        <f aca="false">I46+I225+I208-I9</f>
        <v>43151532.5</v>
      </c>
      <c r="J8" s="204" t="n">
        <v>2022</v>
      </c>
    </row>
    <row r="9" customFormat="false" ht="12.75" hidden="false" customHeight="true" outlineLevel="0" collapsed="false">
      <c r="A9" s="205"/>
      <c r="B9" s="206" t="s">
        <v>51</v>
      </c>
      <c r="C9" s="207" t="n">
        <v>0</v>
      </c>
      <c r="D9" s="207"/>
      <c r="E9" s="208" t="s">
        <v>52</v>
      </c>
      <c r="F9" s="209" t="n">
        <v>0</v>
      </c>
      <c r="G9" s="207"/>
      <c r="H9" s="207"/>
      <c r="I9" s="209" t="n">
        <v>0</v>
      </c>
      <c r="J9" s="208" t="n">
        <v>2022</v>
      </c>
    </row>
    <row r="10" customFormat="false" ht="12.75" hidden="false" customHeight="true" outlineLevel="0" collapsed="false">
      <c r="A10" s="169"/>
      <c r="B10" s="161" t="s">
        <v>54</v>
      </c>
      <c r="C10" s="210" t="n">
        <f aca="false">SUM(C47:C79,C202,C209:C210)</f>
        <v>114</v>
      </c>
      <c r="D10" s="173"/>
      <c r="E10" s="204" t="s">
        <v>63</v>
      </c>
      <c r="F10" s="151" t="n">
        <f aca="false">SUM(F47:F79,F100:F117,F202,F209:F210)</f>
        <v>260550461.030475</v>
      </c>
      <c r="G10" s="151"/>
      <c r="H10" s="151"/>
      <c r="I10" s="151" t="n">
        <f aca="false">SUM(I47:I79,I100:I117,I202,I209:I210)</f>
        <v>260550461.030475</v>
      </c>
      <c r="J10" s="204" t="n">
        <v>2023</v>
      </c>
    </row>
    <row r="11" customFormat="false" ht="12.75" hidden="false" customHeight="true" outlineLevel="0" collapsed="false">
      <c r="A11" s="205"/>
      <c r="B11" s="206" t="s">
        <v>55</v>
      </c>
      <c r="C11" s="211" t="n">
        <f aca="false">SUM(C80:C99,C166:C181,C203,C211:C212,C215:C220)</f>
        <v>117</v>
      </c>
      <c r="D11" s="207"/>
      <c r="E11" s="208" t="s">
        <v>52</v>
      </c>
      <c r="F11" s="209" t="n">
        <f aca="false">SUM(F80:F99,F166:F181,F203,F211:F212,F215:F220)</f>
        <v>348397260</v>
      </c>
      <c r="G11" s="209"/>
      <c r="H11" s="209"/>
      <c r="I11" s="209" t="n">
        <f aca="false">SUM(I80:I99,I166:I181,I203,I211:I212,I215:I220)</f>
        <v>348397260</v>
      </c>
      <c r="J11" s="208" t="n">
        <v>2023</v>
      </c>
    </row>
    <row r="12" customFormat="false" ht="12.75" hidden="false" customHeight="false" outlineLevel="0" collapsed="false">
      <c r="A12" s="169"/>
      <c r="B12" s="161" t="s">
        <v>57</v>
      </c>
      <c r="C12" s="210" t="n">
        <f aca="false">SUM(C119:C124)</f>
        <v>26</v>
      </c>
      <c r="D12" s="173"/>
      <c r="E12" s="204" t="s">
        <v>63</v>
      </c>
      <c r="F12" s="151" t="n">
        <f aca="false">SUM(F119:F124,F154:F163)</f>
        <v>74397370.7591988</v>
      </c>
      <c r="G12" s="151"/>
      <c r="H12" s="151"/>
      <c r="I12" s="151" t="n">
        <f aca="false">SUM(I119:I124,I154:I163)</f>
        <v>74397370.7591988</v>
      </c>
      <c r="J12" s="204" t="n">
        <v>2024</v>
      </c>
    </row>
    <row r="13" customFormat="false" ht="12.75" hidden="false" customHeight="false" outlineLevel="0" collapsed="false">
      <c r="A13" s="205"/>
      <c r="B13" s="206" t="s">
        <v>58</v>
      </c>
      <c r="C13" s="211" t="n">
        <f aca="false">SUM(C125:C153,C183:C199,C222)</f>
        <v>131</v>
      </c>
      <c r="D13" s="207"/>
      <c r="E13" s="208" t="s">
        <v>52</v>
      </c>
      <c r="F13" s="209" t="n">
        <f aca="false">SUM(F125:F153,F183:F199,F222)</f>
        <v>404017112</v>
      </c>
      <c r="G13" s="209"/>
      <c r="H13" s="209"/>
      <c r="I13" s="209" t="n">
        <f aca="false">SUM(I125:I153,I183:I199,I222)</f>
        <v>404017112</v>
      </c>
      <c r="J13" s="208" t="n">
        <v>2024</v>
      </c>
    </row>
    <row r="14" customFormat="false" ht="12.75" hidden="false" customHeight="true" outlineLevel="0" collapsed="false">
      <c r="A14" s="155" t="s">
        <v>59</v>
      </c>
      <c r="B14" s="155"/>
      <c r="C14" s="6"/>
      <c r="D14" s="6"/>
      <c r="E14" s="6"/>
      <c r="F14" s="55"/>
      <c r="G14" s="50"/>
      <c r="H14" s="50"/>
      <c r="I14" s="15"/>
      <c r="J14" s="6"/>
    </row>
    <row r="15" customFormat="false" ht="12.75" hidden="false" customHeight="true" outlineLevel="0" collapsed="false">
      <c r="A15" s="132" t="n">
        <v>1</v>
      </c>
      <c r="B15" s="212" t="s">
        <v>998</v>
      </c>
      <c r="C15" s="6" t="n">
        <v>6</v>
      </c>
      <c r="D15" s="6" t="n">
        <v>1997</v>
      </c>
      <c r="E15" s="6" t="s">
        <v>63</v>
      </c>
      <c r="F15" s="55" t="n">
        <v>10347944.04</v>
      </c>
      <c r="G15" s="15" t="n">
        <v>0</v>
      </c>
      <c r="H15" s="15" t="n">
        <v>0</v>
      </c>
      <c r="I15" s="213" t="n">
        <f aca="false">F15</f>
        <v>10347944.04</v>
      </c>
      <c r="J15" s="6" t="n">
        <v>2022</v>
      </c>
    </row>
    <row r="16" customFormat="false" ht="12.75" hidden="false" customHeight="true" outlineLevel="0" collapsed="false">
      <c r="A16" s="132" t="n">
        <f aca="false">A15+1</f>
        <v>2</v>
      </c>
      <c r="B16" s="212" t="s">
        <v>999</v>
      </c>
      <c r="C16" s="6" t="n">
        <v>2</v>
      </c>
      <c r="D16" s="6" t="s">
        <v>1000</v>
      </c>
      <c r="E16" s="6" t="s">
        <v>63</v>
      </c>
      <c r="F16" s="55" t="n">
        <v>6048624.37</v>
      </c>
      <c r="G16" s="15" t="n">
        <v>0</v>
      </c>
      <c r="H16" s="15" t="n">
        <v>0</v>
      </c>
      <c r="I16" s="213" t="n">
        <f aca="false">F16</f>
        <v>6048624.37</v>
      </c>
      <c r="J16" s="6" t="n">
        <v>2022</v>
      </c>
    </row>
    <row r="17" customFormat="false" ht="12.75" hidden="false" customHeight="true" outlineLevel="0" collapsed="false">
      <c r="A17" s="132" t="n">
        <f aca="false">A16+1</f>
        <v>3</v>
      </c>
      <c r="B17" s="212" t="s">
        <v>1001</v>
      </c>
      <c r="C17" s="6" t="n">
        <v>5</v>
      </c>
      <c r="D17" s="6" t="s">
        <v>1002</v>
      </c>
      <c r="E17" s="6" t="s">
        <v>63</v>
      </c>
      <c r="F17" s="55" t="n">
        <v>11451138.76</v>
      </c>
      <c r="G17" s="15" t="n">
        <v>0</v>
      </c>
      <c r="H17" s="15" t="n">
        <v>0</v>
      </c>
      <c r="I17" s="213" t="n">
        <f aca="false">F17</f>
        <v>11451138.76</v>
      </c>
      <c r="J17" s="6" t="n">
        <v>2022</v>
      </c>
    </row>
    <row r="18" customFormat="false" ht="12.75" hidden="false" customHeight="true" outlineLevel="0" collapsed="false">
      <c r="A18" s="132" t="n">
        <f aca="false">A17+1</f>
        <v>4</v>
      </c>
      <c r="B18" s="212" t="s">
        <v>1003</v>
      </c>
      <c r="C18" s="6" t="n">
        <v>1</v>
      </c>
      <c r="D18" s="6" t="n">
        <v>1996</v>
      </c>
      <c r="E18" s="6" t="s">
        <v>63</v>
      </c>
      <c r="F18" s="55" t="n">
        <v>3037691.56</v>
      </c>
      <c r="G18" s="15" t="n">
        <v>0</v>
      </c>
      <c r="H18" s="15" t="n">
        <v>0</v>
      </c>
      <c r="I18" s="213" t="n">
        <f aca="false">F18</f>
        <v>3037691.56</v>
      </c>
      <c r="J18" s="6" t="n">
        <v>2022</v>
      </c>
    </row>
    <row r="19" customFormat="false" ht="12.75" hidden="false" customHeight="true" outlineLevel="0" collapsed="false">
      <c r="A19" s="132" t="n">
        <f aca="false">A18+1</f>
        <v>5</v>
      </c>
      <c r="B19" s="212" t="s">
        <v>1004</v>
      </c>
      <c r="C19" s="6" t="n">
        <v>2</v>
      </c>
      <c r="D19" s="6" t="s">
        <v>1005</v>
      </c>
      <c r="E19" s="6" t="s">
        <v>63</v>
      </c>
      <c r="F19" s="55" t="n">
        <v>5022239.07</v>
      </c>
      <c r="G19" s="15" t="n">
        <v>0</v>
      </c>
      <c r="H19" s="15" t="n">
        <v>0</v>
      </c>
      <c r="I19" s="213" t="n">
        <f aca="false">F19</f>
        <v>5022239.07</v>
      </c>
      <c r="J19" s="6" t="n">
        <v>2022</v>
      </c>
    </row>
    <row r="20" customFormat="false" ht="12.75" hidden="false" customHeight="true" outlineLevel="0" collapsed="false">
      <c r="A20" s="132" t="n">
        <f aca="false">A19+1</f>
        <v>6</v>
      </c>
      <c r="B20" s="212" t="s">
        <v>1006</v>
      </c>
      <c r="C20" s="6" t="n">
        <v>2</v>
      </c>
      <c r="D20" s="6" t="n">
        <v>1988</v>
      </c>
      <c r="E20" s="6" t="s">
        <v>63</v>
      </c>
      <c r="F20" s="213" t="n">
        <v>59763.4</v>
      </c>
      <c r="G20" s="15" t="n">
        <v>0</v>
      </c>
      <c r="H20" s="15" t="n">
        <v>0</v>
      </c>
      <c r="I20" s="213" t="n">
        <f aca="false">F20</f>
        <v>59763.4</v>
      </c>
      <c r="J20" s="6" t="n">
        <v>2022</v>
      </c>
    </row>
    <row r="21" customFormat="false" ht="12.75" hidden="false" customHeight="true" outlineLevel="0" collapsed="false">
      <c r="A21" s="132" t="n">
        <f aca="false">A20+1</f>
        <v>7</v>
      </c>
      <c r="B21" s="212" t="s">
        <v>1007</v>
      </c>
      <c r="C21" s="6" t="n">
        <v>2</v>
      </c>
      <c r="D21" s="6" t="s">
        <v>1008</v>
      </c>
      <c r="E21" s="6" t="s">
        <v>63</v>
      </c>
      <c r="F21" s="213" t="n">
        <v>59763.4</v>
      </c>
      <c r="G21" s="15" t="n">
        <v>0</v>
      </c>
      <c r="H21" s="15" t="n">
        <v>0</v>
      </c>
      <c r="I21" s="213" t="n">
        <f aca="false">F21</f>
        <v>59763.4</v>
      </c>
      <c r="J21" s="6" t="n">
        <v>2022</v>
      </c>
    </row>
    <row r="22" customFormat="false" ht="12.75" hidden="false" customHeight="true" outlineLevel="0" collapsed="false">
      <c r="A22" s="132" t="n">
        <f aca="false">A21+1</f>
        <v>8</v>
      </c>
      <c r="B22" s="212" t="s">
        <v>1009</v>
      </c>
      <c r="C22" s="6" t="n">
        <v>4</v>
      </c>
      <c r="D22" s="6" t="s">
        <v>1002</v>
      </c>
      <c r="E22" s="6" t="s">
        <v>63</v>
      </c>
      <c r="F22" s="213" t="n">
        <v>100388.25</v>
      </c>
      <c r="G22" s="15" t="n">
        <v>0</v>
      </c>
      <c r="H22" s="15" t="n">
        <v>0</v>
      </c>
      <c r="I22" s="213" t="n">
        <f aca="false">F22</f>
        <v>100388.25</v>
      </c>
      <c r="J22" s="6" t="n">
        <v>2022</v>
      </c>
    </row>
    <row r="23" customFormat="false" ht="12.75" hidden="false" customHeight="true" outlineLevel="0" collapsed="false">
      <c r="A23" s="132" t="n">
        <f aca="false">A22+1</f>
        <v>9</v>
      </c>
      <c r="B23" s="212" t="s">
        <v>1010</v>
      </c>
      <c r="C23" s="6" t="n">
        <v>6</v>
      </c>
      <c r="D23" s="6" t="s">
        <v>333</v>
      </c>
      <c r="E23" s="6" t="s">
        <v>63</v>
      </c>
      <c r="F23" s="213" t="n">
        <v>130446.53</v>
      </c>
      <c r="G23" s="15" t="n">
        <v>0</v>
      </c>
      <c r="H23" s="15" t="n">
        <v>0</v>
      </c>
      <c r="I23" s="213" t="n">
        <f aca="false">F23</f>
        <v>130446.53</v>
      </c>
      <c r="J23" s="6" t="n">
        <v>2022</v>
      </c>
    </row>
    <row r="24" customFormat="false" ht="12.75" hidden="false" customHeight="true" outlineLevel="0" collapsed="false">
      <c r="A24" s="132" t="n">
        <f aca="false">A23+1</f>
        <v>10</v>
      </c>
      <c r="B24" s="212" t="s">
        <v>1011</v>
      </c>
      <c r="C24" s="6" t="n">
        <v>3</v>
      </c>
      <c r="D24" s="6" t="s">
        <v>1012</v>
      </c>
      <c r="E24" s="6" t="s">
        <v>63</v>
      </c>
      <c r="F24" s="213" t="n">
        <v>84624.66</v>
      </c>
      <c r="G24" s="15" t="n">
        <v>0</v>
      </c>
      <c r="H24" s="15" t="n">
        <v>0</v>
      </c>
      <c r="I24" s="213" t="n">
        <f aca="false">F24</f>
        <v>84624.66</v>
      </c>
      <c r="J24" s="6" t="n">
        <v>2022</v>
      </c>
    </row>
    <row r="25" customFormat="false" ht="12.75" hidden="false" customHeight="true" outlineLevel="0" collapsed="false">
      <c r="A25" s="132" t="n">
        <f aca="false">A24+1</f>
        <v>11</v>
      </c>
      <c r="B25" s="212" t="s">
        <v>1013</v>
      </c>
      <c r="C25" s="6" t="n">
        <v>4</v>
      </c>
      <c r="D25" s="6" t="s">
        <v>655</v>
      </c>
      <c r="E25" s="6" t="s">
        <v>63</v>
      </c>
      <c r="F25" s="213" t="n">
        <v>128832.21</v>
      </c>
      <c r="G25" s="15" t="n">
        <v>0</v>
      </c>
      <c r="H25" s="15" t="n">
        <v>0</v>
      </c>
      <c r="I25" s="213" t="n">
        <f aca="false">F25</f>
        <v>128832.21</v>
      </c>
      <c r="J25" s="6" t="n">
        <v>2022</v>
      </c>
    </row>
    <row r="26" customFormat="false" ht="12.75" hidden="false" customHeight="true" outlineLevel="0" collapsed="false">
      <c r="A26" s="132" t="n">
        <f aca="false">A25+1</f>
        <v>12</v>
      </c>
      <c r="B26" s="212" t="s">
        <v>1014</v>
      </c>
      <c r="C26" s="6" t="n">
        <v>6</v>
      </c>
      <c r="D26" s="6" t="s">
        <v>1015</v>
      </c>
      <c r="E26" s="6" t="s">
        <v>63</v>
      </c>
      <c r="F26" s="213" t="n">
        <v>130446.53</v>
      </c>
      <c r="G26" s="15" t="n">
        <v>0</v>
      </c>
      <c r="H26" s="15" t="n">
        <v>0</v>
      </c>
      <c r="I26" s="213" t="n">
        <f aca="false">F26</f>
        <v>130446.53</v>
      </c>
      <c r="J26" s="6" t="n">
        <v>2022</v>
      </c>
    </row>
    <row r="27" customFormat="false" ht="12.75" hidden="false" customHeight="true" outlineLevel="0" collapsed="false">
      <c r="A27" s="132" t="n">
        <f aca="false">A26+1</f>
        <v>13</v>
      </c>
      <c r="B27" s="212" t="s">
        <v>1016</v>
      </c>
      <c r="C27" s="6" t="n">
        <v>2</v>
      </c>
      <c r="D27" s="6" t="n">
        <v>1994</v>
      </c>
      <c r="E27" s="6" t="s">
        <v>63</v>
      </c>
      <c r="F27" s="213" t="n">
        <v>68085.28</v>
      </c>
      <c r="G27" s="15" t="n">
        <v>0</v>
      </c>
      <c r="H27" s="15" t="n">
        <v>0</v>
      </c>
      <c r="I27" s="213" t="n">
        <f aca="false">F27</f>
        <v>68085.28</v>
      </c>
      <c r="J27" s="6" t="n">
        <v>2022</v>
      </c>
    </row>
    <row r="28" customFormat="false" ht="12.75" hidden="false" customHeight="true" outlineLevel="0" collapsed="false">
      <c r="A28" s="132" t="n">
        <f aca="false">A27+1</f>
        <v>14</v>
      </c>
      <c r="B28" s="212" t="s">
        <v>1017</v>
      </c>
      <c r="C28" s="6" t="n">
        <v>3</v>
      </c>
      <c r="D28" s="6" t="n">
        <v>1986</v>
      </c>
      <c r="E28" s="6" t="s">
        <v>63</v>
      </c>
      <c r="F28" s="213" t="n">
        <v>84504.21</v>
      </c>
      <c r="G28" s="15" t="n">
        <v>0</v>
      </c>
      <c r="H28" s="15" t="n">
        <v>0</v>
      </c>
      <c r="I28" s="213" t="n">
        <f aca="false">F28</f>
        <v>84504.21</v>
      </c>
      <c r="J28" s="6" t="n">
        <v>2022</v>
      </c>
    </row>
    <row r="29" customFormat="false" ht="12.75" hidden="false" customHeight="true" outlineLevel="0" collapsed="false">
      <c r="A29" s="132" t="n">
        <f aca="false">A28+1</f>
        <v>15</v>
      </c>
      <c r="B29" s="212" t="s">
        <v>1018</v>
      </c>
      <c r="C29" s="6" t="n">
        <v>4</v>
      </c>
      <c r="D29" s="6" t="s">
        <v>1019</v>
      </c>
      <c r="E29" s="6" t="s">
        <v>63</v>
      </c>
      <c r="F29" s="213" t="n">
        <v>100388.25</v>
      </c>
      <c r="G29" s="15" t="n">
        <v>0</v>
      </c>
      <c r="H29" s="15" t="n">
        <v>0</v>
      </c>
      <c r="I29" s="213" t="n">
        <f aca="false">F29</f>
        <v>100388.25</v>
      </c>
      <c r="J29" s="6" t="n">
        <v>2022</v>
      </c>
    </row>
    <row r="30" customFormat="false" ht="12.75" hidden="false" customHeight="true" outlineLevel="0" collapsed="false">
      <c r="A30" s="132" t="n">
        <f aca="false">A29+1</f>
        <v>16</v>
      </c>
      <c r="B30" s="212" t="s">
        <v>1020</v>
      </c>
      <c r="C30" s="6" t="n">
        <v>6</v>
      </c>
      <c r="D30" s="6" t="s">
        <v>1005</v>
      </c>
      <c r="E30" s="6" t="s">
        <v>63</v>
      </c>
      <c r="F30" s="213" t="n">
        <v>130260.87</v>
      </c>
      <c r="G30" s="15" t="n">
        <v>0</v>
      </c>
      <c r="H30" s="15" t="n">
        <v>0</v>
      </c>
      <c r="I30" s="213" t="n">
        <f aca="false">F30</f>
        <v>130260.87</v>
      </c>
      <c r="J30" s="6" t="n">
        <v>2022</v>
      </c>
    </row>
    <row r="31" customFormat="false" ht="12.75" hidden="false" customHeight="true" outlineLevel="0" collapsed="false">
      <c r="A31" s="132" t="n">
        <f aca="false">A30+1</f>
        <v>17</v>
      </c>
      <c r="B31" s="212" t="s">
        <v>1021</v>
      </c>
      <c r="C31" s="6" t="n">
        <v>2</v>
      </c>
      <c r="D31" s="6" t="s">
        <v>1000</v>
      </c>
      <c r="E31" s="6" t="s">
        <v>63</v>
      </c>
      <c r="F31" s="213" t="n">
        <v>87252.18</v>
      </c>
      <c r="G31" s="15" t="n">
        <v>0</v>
      </c>
      <c r="H31" s="15" t="n">
        <v>0</v>
      </c>
      <c r="I31" s="213" t="n">
        <f aca="false">F31</f>
        <v>87252.18</v>
      </c>
      <c r="J31" s="6" t="n">
        <v>2022</v>
      </c>
    </row>
    <row r="32" customFormat="false" ht="12.75" hidden="false" customHeight="true" outlineLevel="0" collapsed="false">
      <c r="A32" s="132" t="n">
        <f aca="false">A31+1</f>
        <v>18</v>
      </c>
      <c r="B32" s="212" t="s">
        <v>1022</v>
      </c>
      <c r="C32" s="6" t="n">
        <v>3</v>
      </c>
      <c r="D32" s="6" t="s">
        <v>1019</v>
      </c>
      <c r="E32" s="6" t="s">
        <v>63</v>
      </c>
      <c r="F32" s="213" t="n">
        <v>84504.21</v>
      </c>
      <c r="G32" s="15" t="n">
        <v>0</v>
      </c>
      <c r="H32" s="15" t="n">
        <v>0</v>
      </c>
      <c r="I32" s="213" t="n">
        <f aca="false">F32</f>
        <v>84504.21</v>
      </c>
      <c r="J32" s="6" t="n">
        <v>2022</v>
      </c>
    </row>
    <row r="33" customFormat="false" ht="12.75" hidden="false" customHeight="true" outlineLevel="0" collapsed="false">
      <c r="A33" s="132" t="n">
        <f aca="false">A32+1</f>
        <v>19</v>
      </c>
      <c r="B33" s="212" t="s">
        <v>1023</v>
      </c>
      <c r="C33" s="6" t="n">
        <v>2</v>
      </c>
      <c r="D33" s="6" t="s">
        <v>1019</v>
      </c>
      <c r="E33" s="6" t="s">
        <v>63</v>
      </c>
      <c r="F33" s="213" t="n">
        <v>68085.28</v>
      </c>
      <c r="G33" s="15" t="n">
        <v>0</v>
      </c>
      <c r="H33" s="15" t="n">
        <v>0</v>
      </c>
      <c r="I33" s="213" t="n">
        <f aca="false">F33</f>
        <v>68085.28</v>
      </c>
      <c r="J33" s="6" t="n">
        <v>2022</v>
      </c>
    </row>
    <row r="34" customFormat="false" ht="12.75" hidden="false" customHeight="true" outlineLevel="0" collapsed="false">
      <c r="A34" s="132" t="n">
        <f aca="false">A33+1</f>
        <v>20</v>
      </c>
      <c r="B34" s="212" t="s">
        <v>1024</v>
      </c>
      <c r="C34" s="6" t="n">
        <v>2</v>
      </c>
      <c r="D34" s="6" t="s">
        <v>1019</v>
      </c>
      <c r="E34" s="6" t="s">
        <v>63</v>
      </c>
      <c r="F34" s="213" t="n">
        <v>67988.39</v>
      </c>
      <c r="G34" s="15" t="n">
        <v>0</v>
      </c>
      <c r="H34" s="15" t="n">
        <v>0</v>
      </c>
      <c r="I34" s="213" t="n">
        <f aca="false">F34</f>
        <v>67988.39</v>
      </c>
      <c r="J34" s="6" t="n">
        <v>2022</v>
      </c>
    </row>
    <row r="35" customFormat="false" ht="12.75" hidden="false" customHeight="true" outlineLevel="0" collapsed="false">
      <c r="A35" s="132" t="n">
        <f aca="false">A34+1</f>
        <v>21</v>
      </c>
      <c r="B35" s="212" t="s">
        <v>1025</v>
      </c>
      <c r="C35" s="6" t="n">
        <v>2</v>
      </c>
      <c r="D35" s="6" t="s">
        <v>1026</v>
      </c>
      <c r="E35" s="6" t="s">
        <v>63</v>
      </c>
      <c r="F35" s="213" t="n">
        <v>57820.83</v>
      </c>
      <c r="G35" s="15" t="n">
        <v>0</v>
      </c>
      <c r="H35" s="15" t="n">
        <v>0</v>
      </c>
      <c r="I35" s="213" t="n">
        <f aca="false">F35</f>
        <v>57820.83</v>
      </c>
      <c r="J35" s="6" t="n">
        <v>2022</v>
      </c>
    </row>
    <row r="36" customFormat="false" ht="12.75" hidden="false" customHeight="true" outlineLevel="0" collapsed="false">
      <c r="A36" s="132" t="n">
        <f aca="false">A35+1</f>
        <v>22</v>
      </c>
      <c r="B36" s="212" t="s">
        <v>1027</v>
      </c>
      <c r="C36" s="6" t="n">
        <v>2</v>
      </c>
      <c r="D36" s="6" t="s">
        <v>1028</v>
      </c>
      <c r="E36" s="6" t="s">
        <v>63</v>
      </c>
      <c r="F36" s="213" t="n">
        <v>93109.84</v>
      </c>
      <c r="G36" s="15" t="n">
        <v>0</v>
      </c>
      <c r="H36" s="15" t="n">
        <v>0</v>
      </c>
      <c r="I36" s="213" t="n">
        <f aca="false">F36</f>
        <v>93109.84</v>
      </c>
      <c r="J36" s="6" t="n">
        <v>2022</v>
      </c>
    </row>
    <row r="37" customFormat="false" ht="12.75" hidden="false" customHeight="true" outlineLevel="0" collapsed="false">
      <c r="A37" s="132" t="n">
        <f aca="false">A36+1</f>
        <v>23</v>
      </c>
      <c r="B37" s="212" t="s">
        <v>1029</v>
      </c>
      <c r="C37" s="6" t="n">
        <v>4</v>
      </c>
      <c r="D37" s="6" t="s">
        <v>1019</v>
      </c>
      <c r="E37" s="6" t="s">
        <v>63</v>
      </c>
      <c r="F37" s="213" t="n">
        <v>128832.21</v>
      </c>
      <c r="G37" s="15" t="n">
        <v>0</v>
      </c>
      <c r="H37" s="15" t="n">
        <v>0</v>
      </c>
      <c r="I37" s="213" t="n">
        <f aca="false">F37</f>
        <v>128832.21</v>
      </c>
      <c r="J37" s="6" t="n">
        <v>2022</v>
      </c>
    </row>
    <row r="38" customFormat="false" ht="12.75" hidden="false" customHeight="true" outlineLevel="0" collapsed="false">
      <c r="A38" s="132" t="n">
        <f aca="false">A37+1</f>
        <v>24</v>
      </c>
      <c r="B38" s="212" t="s">
        <v>1030</v>
      </c>
      <c r="C38" s="6" t="n">
        <v>2</v>
      </c>
      <c r="D38" s="6" t="s">
        <v>1031</v>
      </c>
      <c r="E38" s="6" t="s">
        <v>63</v>
      </c>
      <c r="F38" s="213" t="n">
        <v>56938.57</v>
      </c>
      <c r="G38" s="15" t="n">
        <v>0</v>
      </c>
      <c r="H38" s="15" t="n">
        <v>0</v>
      </c>
      <c r="I38" s="213" t="n">
        <f aca="false">F38</f>
        <v>56938.57</v>
      </c>
      <c r="J38" s="6" t="n">
        <v>2022</v>
      </c>
    </row>
    <row r="39" customFormat="false" ht="12.75" hidden="false" customHeight="true" outlineLevel="0" collapsed="false">
      <c r="A39" s="132" t="n">
        <f aca="false">A38+1</f>
        <v>25</v>
      </c>
      <c r="B39" s="212" t="s">
        <v>1032</v>
      </c>
      <c r="C39" s="6" t="n">
        <v>2</v>
      </c>
      <c r="D39" s="6" t="s">
        <v>1005</v>
      </c>
      <c r="E39" s="6" t="s">
        <v>63</v>
      </c>
      <c r="F39" s="213" t="n">
        <v>69219.37</v>
      </c>
      <c r="G39" s="15" t="n">
        <v>0</v>
      </c>
      <c r="H39" s="15" t="n">
        <v>0</v>
      </c>
      <c r="I39" s="213" t="n">
        <f aca="false">F39</f>
        <v>69219.37</v>
      </c>
      <c r="J39" s="6" t="n">
        <v>2022</v>
      </c>
    </row>
    <row r="40" customFormat="false" ht="12.75" hidden="false" customHeight="true" outlineLevel="0" collapsed="false">
      <c r="A40" s="132" t="n">
        <f aca="false">A39+1</f>
        <v>26</v>
      </c>
      <c r="B40" s="212" t="s">
        <v>1033</v>
      </c>
      <c r="C40" s="6" t="n">
        <v>2</v>
      </c>
      <c r="D40" s="6" t="n">
        <v>1986</v>
      </c>
      <c r="E40" s="6" t="s">
        <v>63</v>
      </c>
      <c r="F40" s="213" t="n">
        <v>56938.57</v>
      </c>
      <c r="G40" s="15" t="n">
        <v>0</v>
      </c>
      <c r="H40" s="15" t="n">
        <v>0</v>
      </c>
      <c r="I40" s="213" t="n">
        <f aca="false">F40</f>
        <v>56938.57</v>
      </c>
      <c r="J40" s="6" t="n">
        <v>2022</v>
      </c>
    </row>
    <row r="41" customFormat="false" ht="12.75" hidden="false" customHeight="true" outlineLevel="0" collapsed="false">
      <c r="A41" s="132" t="n">
        <f aca="false">A40+1</f>
        <v>27</v>
      </c>
      <c r="B41" s="212" t="s">
        <v>1034</v>
      </c>
      <c r="C41" s="6" t="n">
        <v>2</v>
      </c>
      <c r="D41" s="6" t="s">
        <v>1000</v>
      </c>
      <c r="E41" s="6" t="s">
        <v>63</v>
      </c>
      <c r="F41" s="213" t="n">
        <v>68082.84</v>
      </c>
      <c r="G41" s="15" t="n">
        <v>0</v>
      </c>
      <c r="H41" s="15" t="n">
        <v>0</v>
      </c>
      <c r="I41" s="213" t="n">
        <f aca="false">F41</f>
        <v>68082.84</v>
      </c>
      <c r="J41" s="6" t="n">
        <v>2022</v>
      </c>
    </row>
    <row r="42" customFormat="false" ht="12.75" hidden="false" customHeight="true" outlineLevel="0" collapsed="false">
      <c r="A42" s="132" t="n">
        <f aca="false">A41+1</f>
        <v>28</v>
      </c>
      <c r="B42" s="212" t="s">
        <v>1035</v>
      </c>
      <c r="C42" s="6" t="n">
        <v>4</v>
      </c>
      <c r="D42" s="6" t="s">
        <v>1008</v>
      </c>
      <c r="E42" s="6" t="s">
        <v>63</v>
      </c>
      <c r="F42" s="213" t="n">
        <v>100527.71</v>
      </c>
      <c r="G42" s="15" t="n">
        <v>0</v>
      </c>
      <c r="H42" s="15" t="n">
        <v>0</v>
      </c>
      <c r="I42" s="213" t="n">
        <f aca="false">F42</f>
        <v>100527.71</v>
      </c>
      <c r="J42" s="6" t="n">
        <v>2022</v>
      </c>
    </row>
    <row r="43" customFormat="false" ht="12.75" hidden="false" customHeight="true" outlineLevel="0" collapsed="false">
      <c r="A43" s="132" t="n">
        <f aca="false">A42+1</f>
        <v>29</v>
      </c>
      <c r="B43" s="212" t="s">
        <v>1036</v>
      </c>
      <c r="C43" s="6" t="n">
        <v>3</v>
      </c>
      <c r="D43" s="6" t="s">
        <v>1031</v>
      </c>
      <c r="E43" s="6" t="s">
        <v>63</v>
      </c>
      <c r="F43" s="213" t="n">
        <v>87683.26</v>
      </c>
      <c r="G43" s="15" t="n">
        <v>0</v>
      </c>
      <c r="H43" s="15" t="n">
        <v>0</v>
      </c>
      <c r="I43" s="213" t="n">
        <f aca="false">F43</f>
        <v>87683.26</v>
      </c>
      <c r="J43" s="6" t="n">
        <v>2022</v>
      </c>
    </row>
    <row r="44" customFormat="false" ht="12.75" hidden="false" customHeight="true" outlineLevel="0" collapsed="false">
      <c r="A44" s="132" t="n">
        <f aca="false">A43+1</f>
        <v>30</v>
      </c>
      <c r="B44" s="212" t="s">
        <v>1037</v>
      </c>
      <c r="C44" s="6" t="n">
        <v>4</v>
      </c>
      <c r="D44" s="6" t="s">
        <v>1008</v>
      </c>
      <c r="E44" s="6" t="s">
        <v>63</v>
      </c>
      <c r="F44" s="213" t="n">
        <v>100451.3</v>
      </c>
      <c r="G44" s="15" t="n">
        <v>0</v>
      </c>
      <c r="H44" s="15" t="n">
        <v>0</v>
      </c>
      <c r="I44" s="213" t="n">
        <f aca="false">F44</f>
        <v>100451.3</v>
      </c>
      <c r="J44" s="6" t="n">
        <v>2022</v>
      </c>
    </row>
    <row r="45" customFormat="false" ht="12.75" hidden="false" customHeight="true" outlineLevel="0" collapsed="false">
      <c r="A45" s="132" t="n">
        <f aca="false">A44+1</f>
        <v>31</v>
      </c>
      <c r="B45" s="212" t="s">
        <v>1038</v>
      </c>
      <c r="C45" s="6" t="n">
        <v>3</v>
      </c>
      <c r="D45" s="6" t="s">
        <v>362</v>
      </c>
      <c r="E45" s="6" t="s">
        <v>63</v>
      </c>
      <c r="F45" s="213" t="n">
        <v>87616.61</v>
      </c>
      <c r="G45" s="15" t="n">
        <v>0</v>
      </c>
      <c r="H45" s="15" t="n">
        <v>0</v>
      </c>
      <c r="I45" s="213" t="n">
        <f aca="false">F45</f>
        <v>87616.61</v>
      </c>
      <c r="J45" s="6" t="n">
        <v>2022</v>
      </c>
    </row>
    <row r="46" customFormat="false" ht="12.75" hidden="false" customHeight="true" outlineLevel="0" collapsed="false">
      <c r="A46" s="161" t="s">
        <v>1039</v>
      </c>
      <c r="B46" s="161"/>
      <c r="C46" s="30" t="n">
        <f aca="false">SUM(C15:C19)</f>
        <v>16</v>
      </c>
      <c r="D46" s="73"/>
      <c r="E46" s="73"/>
      <c r="F46" s="214" t="n">
        <f aca="false">SUM(F15:F45)</f>
        <v>38200192.56</v>
      </c>
      <c r="G46" s="214" t="n">
        <f aca="false">SUM(G15:G45)</f>
        <v>0</v>
      </c>
      <c r="H46" s="214" t="n">
        <f aca="false">SUM(H15:H45)</f>
        <v>0</v>
      </c>
      <c r="I46" s="214" t="n">
        <f aca="false">SUM(I15:I45)</f>
        <v>38200192.56</v>
      </c>
      <c r="J46" s="73"/>
    </row>
    <row r="47" customFormat="false" ht="12.75" hidden="false" customHeight="true" outlineLevel="0" collapsed="false">
      <c r="A47" s="132" t="n">
        <v>1</v>
      </c>
      <c r="B47" s="212" t="s">
        <v>1006</v>
      </c>
      <c r="C47" s="6" t="n">
        <v>2</v>
      </c>
      <c r="D47" s="6" t="n">
        <v>1988</v>
      </c>
      <c r="E47" s="6" t="s">
        <v>63</v>
      </c>
      <c r="F47" s="55" t="n">
        <v>6721395.55</v>
      </c>
      <c r="G47" s="15" t="n">
        <v>0</v>
      </c>
      <c r="H47" s="15" t="n">
        <v>0</v>
      </c>
      <c r="I47" s="213" t="n">
        <f aca="false">F47</f>
        <v>6721395.55</v>
      </c>
      <c r="J47" s="6" t="n">
        <v>2023</v>
      </c>
    </row>
    <row r="48" customFormat="false" ht="12.75" hidden="false" customHeight="true" outlineLevel="0" collapsed="false">
      <c r="A48" s="132" t="n">
        <f aca="false">A47+1</f>
        <v>2</v>
      </c>
      <c r="B48" s="212" t="s">
        <v>1007</v>
      </c>
      <c r="C48" s="6" t="n">
        <v>2</v>
      </c>
      <c r="D48" s="6" t="s">
        <v>1008</v>
      </c>
      <c r="E48" s="6" t="s">
        <v>63</v>
      </c>
      <c r="F48" s="55" t="n">
        <v>6722719.82</v>
      </c>
      <c r="G48" s="15" t="n">
        <v>0</v>
      </c>
      <c r="H48" s="15" t="n">
        <v>0</v>
      </c>
      <c r="I48" s="213" t="n">
        <f aca="false">F48</f>
        <v>6722719.82</v>
      </c>
      <c r="J48" s="6" t="n">
        <v>2023</v>
      </c>
    </row>
    <row r="49" customFormat="false" ht="12.75" hidden="false" customHeight="true" outlineLevel="0" collapsed="false">
      <c r="A49" s="132" t="n">
        <f aca="false">A48+1</f>
        <v>3</v>
      </c>
      <c r="B49" s="212" t="s">
        <v>1009</v>
      </c>
      <c r="C49" s="6" t="n">
        <v>4</v>
      </c>
      <c r="D49" s="6" t="s">
        <v>1002</v>
      </c>
      <c r="E49" s="6" t="s">
        <v>63</v>
      </c>
      <c r="F49" s="55" t="n">
        <v>8277513.81</v>
      </c>
      <c r="G49" s="15" t="n">
        <v>0</v>
      </c>
      <c r="H49" s="15" t="n">
        <v>0</v>
      </c>
      <c r="I49" s="213" t="n">
        <f aca="false">F49</f>
        <v>8277513.81</v>
      </c>
      <c r="J49" s="6" t="n">
        <v>2023</v>
      </c>
    </row>
    <row r="50" customFormat="false" ht="12.75" hidden="false" customHeight="true" outlineLevel="0" collapsed="false">
      <c r="A50" s="132" t="n">
        <f aca="false">A49+1</f>
        <v>4</v>
      </c>
      <c r="B50" s="212" t="s">
        <v>1010</v>
      </c>
      <c r="C50" s="6" t="n">
        <v>6</v>
      </c>
      <c r="D50" s="6" t="s">
        <v>333</v>
      </c>
      <c r="E50" s="6" t="s">
        <v>63</v>
      </c>
      <c r="F50" s="55" t="n">
        <v>14290382.74</v>
      </c>
      <c r="G50" s="15" t="n">
        <v>0</v>
      </c>
      <c r="H50" s="15" t="n">
        <v>0</v>
      </c>
      <c r="I50" s="213" t="n">
        <f aca="false">F50</f>
        <v>14290382.74</v>
      </c>
      <c r="J50" s="6" t="n">
        <v>2023</v>
      </c>
    </row>
    <row r="51" customFormat="false" ht="12.75" hidden="false" customHeight="true" outlineLevel="0" collapsed="false">
      <c r="A51" s="132" t="n">
        <f aca="false">A50+1</f>
        <v>5</v>
      </c>
      <c r="B51" s="212" t="s">
        <v>1011</v>
      </c>
      <c r="C51" s="6" t="n">
        <v>3</v>
      </c>
      <c r="D51" s="6" t="s">
        <v>1012</v>
      </c>
      <c r="E51" s="6" t="s">
        <v>63</v>
      </c>
      <c r="F51" s="55" t="n">
        <v>6411684.99</v>
      </c>
      <c r="G51" s="15" t="n">
        <v>0</v>
      </c>
      <c r="H51" s="15" t="n">
        <v>0</v>
      </c>
      <c r="I51" s="213" t="n">
        <f aca="false">F51</f>
        <v>6411684.99</v>
      </c>
      <c r="J51" s="6" t="n">
        <v>2023</v>
      </c>
    </row>
    <row r="52" customFormat="false" ht="12.75" hidden="false" customHeight="true" outlineLevel="0" collapsed="false">
      <c r="A52" s="132" t="n">
        <f aca="false">A51+1</f>
        <v>6</v>
      </c>
      <c r="B52" s="212" t="s">
        <v>1013</v>
      </c>
      <c r="C52" s="6" t="n">
        <v>4</v>
      </c>
      <c r="D52" s="6" t="s">
        <v>655</v>
      </c>
      <c r="E52" s="6" t="s">
        <v>63</v>
      </c>
      <c r="F52" s="55" t="n">
        <v>7196285.97</v>
      </c>
      <c r="G52" s="15" t="n">
        <v>0</v>
      </c>
      <c r="H52" s="15" t="n">
        <v>0</v>
      </c>
      <c r="I52" s="213" t="n">
        <f aca="false">F52</f>
        <v>7196285.97</v>
      </c>
      <c r="J52" s="6" t="n">
        <v>2023</v>
      </c>
      <c r="K52" s="215"/>
      <c r="L52" s="215"/>
      <c r="M52" s="215"/>
      <c r="N52" s="215"/>
    </row>
    <row r="53" customFormat="false" ht="12.75" hidden="false" customHeight="true" outlineLevel="0" collapsed="false">
      <c r="A53" s="132" t="n">
        <f aca="false">A52+1</f>
        <v>7</v>
      </c>
      <c r="B53" s="212" t="s">
        <v>1014</v>
      </c>
      <c r="C53" s="6" t="n">
        <v>6</v>
      </c>
      <c r="D53" s="6" t="s">
        <v>1015</v>
      </c>
      <c r="E53" s="6" t="s">
        <v>63</v>
      </c>
      <c r="F53" s="55" t="n">
        <v>14039127.21</v>
      </c>
      <c r="G53" s="15" t="n">
        <v>0</v>
      </c>
      <c r="H53" s="15" t="n">
        <v>0</v>
      </c>
      <c r="I53" s="213" t="n">
        <f aca="false">F53</f>
        <v>14039127.21</v>
      </c>
      <c r="J53" s="6" t="n">
        <v>2023</v>
      </c>
    </row>
    <row r="54" customFormat="false" ht="12.75" hidden="false" customHeight="true" outlineLevel="0" collapsed="false">
      <c r="A54" s="132" t="n">
        <f aca="false">A53+1</f>
        <v>8</v>
      </c>
      <c r="B54" s="133" t="s">
        <v>1016</v>
      </c>
      <c r="C54" s="6" t="n">
        <v>2</v>
      </c>
      <c r="D54" s="6" t="n">
        <v>1994</v>
      </c>
      <c r="E54" s="6" t="s">
        <v>63</v>
      </c>
      <c r="F54" s="55" t="n">
        <v>4261729.98</v>
      </c>
      <c r="G54" s="15" t="n">
        <v>0</v>
      </c>
      <c r="H54" s="15" t="n">
        <v>0</v>
      </c>
      <c r="I54" s="213" t="n">
        <f aca="false">F54</f>
        <v>4261729.98</v>
      </c>
      <c r="J54" s="6" t="n">
        <v>2023</v>
      </c>
    </row>
    <row r="55" customFormat="false" ht="12.75" hidden="false" customHeight="true" outlineLevel="0" collapsed="false">
      <c r="A55" s="132" t="n">
        <f aca="false">A54+1</f>
        <v>9</v>
      </c>
      <c r="B55" s="212" t="s">
        <v>1017</v>
      </c>
      <c r="C55" s="6" t="n">
        <v>3</v>
      </c>
      <c r="D55" s="6" t="n">
        <v>1986</v>
      </c>
      <c r="E55" s="6" t="s">
        <v>63</v>
      </c>
      <c r="F55" s="55" t="n">
        <v>6128431.41</v>
      </c>
      <c r="G55" s="15" t="n">
        <v>0</v>
      </c>
      <c r="H55" s="15" t="n">
        <v>0</v>
      </c>
      <c r="I55" s="213" t="n">
        <f aca="false">F55</f>
        <v>6128431.41</v>
      </c>
      <c r="J55" s="6" t="n">
        <v>2023</v>
      </c>
    </row>
    <row r="56" customFormat="false" ht="12.75" hidden="false" customHeight="true" outlineLevel="0" collapsed="false">
      <c r="A56" s="132" t="n">
        <f aca="false">A55+1</f>
        <v>10</v>
      </c>
      <c r="B56" s="212" t="s">
        <v>1018</v>
      </c>
      <c r="C56" s="6" t="n">
        <v>4</v>
      </c>
      <c r="D56" s="6" t="s">
        <v>1019</v>
      </c>
      <c r="E56" s="6" t="s">
        <v>63</v>
      </c>
      <c r="F56" s="55" t="n">
        <v>8197858.14</v>
      </c>
      <c r="G56" s="15" t="n">
        <v>0</v>
      </c>
      <c r="H56" s="15" t="n">
        <v>0</v>
      </c>
      <c r="I56" s="213" t="n">
        <f aca="false">F56</f>
        <v>8197858.14</v>
      </c>
      <c r="J56" s="6" t="n">
        <v>2023</v>
      </c>
    </row>
    <row r="57" customFormat="false" ht="12.75" hidden="false" customHeight="true" outlineLevel="0" collapsed="false">
      <c r="A57" s="132" t="n">
        <f aca="false">A56+1</f>
        <v>11</v>
      </c>
      <c r="B57" s="212" t="s">
        <v>1020</v>
      </c>
      <c r="C57" s="6" t="n">
        <v>6</v>
      </c>
      <c r="D57" s="6" t="s">
        <v>1005</v>
      </c>
      <c r="E57" s="6" t="s">
        <v>63</v>
      </c>
      <c r="F57" s="55" t="n">
        <v>12623085.25</v>
      </c>
      <c r="G57" s="15" t="n">
        <v>0</v>
      </c>
      <c r="H57" s="15" t="n">
        <v>0</v>
      </c>
      <c r="I57" s="213" t="n">
        <f aca="false">F57</f>
        <v>12623085.25</v>
      </c>
      <c r="J57" s="6" t="n">
        <v>2023</v>
      </c>
    </row>
    <row r="58" customFormat="false" ht="12.75" hidden="false" customHeight="true" outlineLevel="0" collapsed="false">
      <c r="A58" s="132" t="n">
        <f aca="false">A57+1</f>
        <v>12</v>
      </c>
      <c r="B58" s="212" t="s">
        <v>1021</v>
      </c>
      <c r="C58" s="6" t="n">
        <v>2</v>
      </c>
      <c r="D58" s="6" t="s">
        <v>1000</v>
      </c>
      <c r="E58" s="6" t="s">
        <v>63</v>
      </c>
      <c r="F58" s="55" t="n">
        <v>4185106.06</v>
      </c>
      <c r="G58" s="15" t="n">
        <v>0</v>
      </c>
      <c r="H58" s="15" t="n">
        <v>0</v>
      </c>
      <c r="I58" s="213" t="n">
        <f aca="false">F58</f>
        <v>4185106.06</v>
      </c>
      <c r="J58" s="6" t="n">
        <v>2023</v>
      </c>
      <c r="K58" s="215"/>
      <c r="L58" s="215"/>
      <c r="M58" s="215"/>
      <c r="N58" s="215"/>
    </row>
    <row r="59" customFormat="false" ht="12.75" hidden="false" customHeight="true" outlineLevel="0" collapsed="false">
      <c r="A59" s="132" t="n">
        <f aca="false">A58+1</f>
        <v>13</v>
      </c>
      <c r="B59" s="212" t="s">
        <v>1022</v>
      </c>
      <c r="C59" s="6" t="n">
        <v>3</v>
      </c>
      <c r="D59" s="6" t="s">
        <v>1019</v>
      </c>
      <c r="E59" s="6" t="s">
        <v>63</v>
      </c>
      <c r="F59" s="55" t="n">
        <v>6186171.1</v>
      </c>
      <c r="G59" s="15" t="n">
        <v>0</v>
      </c>
      <c r="H59" s="15" t="n">
        <v>0</v>
      </c>
      <c r="I59" s="213" t="n">
        <f aca="false">F59</f>
        <v>6186171.1</v>
      </c>
      <c r="J59" s="6" t="n">
        <v>2023</v>
      </c>
    </row>
    <row r="60" customFormat="false" ht="12.75" hidden="false" customHeight="true" outlineLevel="0" collapsed="false">
      <c r="A60" s="132" t="n">
        <f aca="false">A59+1</f>
        <v>14</v>
      </c>
      <c r="B60" s="212" t="s">
        <v>1023</v>
      </c>
      <c r="C60" s="6" t="n">
        <v>2</v>
      </c>
      <c r="D60" s="6" t="s">
        <v>1019</v>
      </c>
      <c r="E60" s="6" t="s">
        <v>63</v>
      </c>
      <c r="F60" s="55" t="n">
        <v>4265710.66</v>
      </c>
      <c r="G60" s="15" t="n">
        <v>0</v>
      </c>
      <c r="H60" s="15" t="n">
        <v>0</v>
      </c>
      <c r="I60" s="213" t="n">
        <f aca="false">F60</f>
        <v>4265710.66</v>
      </c>
      <c r="J60" s="6" t="n">
        <v>2023</v>
      </c>
    </row>
    <row r="61" customFormat="false" ht="12.75" hidden="false" customHeight="true" outlineLevel="0" collapsed="false">
      <c r="A61" s="132" t="n">
        <f aca="false">A60+1</f>
        <v>15</v>
      </c>
      <c r="B61" s="212" t="s">
        <v>1024</v>
      </c>
      <c r="C61" s="6" t="n">
        <v>2</v>
      </c>
      <c r="D61" s="6" t="s">
        <v>1019</v>
      </c>
      <c r="E61" s="6" t="s">
        <v>63</v>
      </c>
      <c r="F61" s="55" t="n">
        <v>4117394</v>
      </c>
      <c r="G61" s="15" t="n">
        <v>0</v>
      </c>
      <c r="H61" s="15" t="n">
        <v>0</v>
      </c>
      <c r="I61" s="213" t="n">
        <f aca="false">F61</f>
        <v>4117394</v>
      </c>
      <c r="J61" s="6" t="n">
        <v>2023</v>
      </c>
    </row>
    <row r="62" customFormat="false" ht="12.75" hidden="false" customHeight="true" outlineLevel="0" collapsed="false">
      <c r="A62" s="132" t="n">
        <f aca="false">A61+1</f>
        <v>16</v>
      </c>
      <c r="B62" s="212" t="s">
        <v>1025</v>
      </c>
      <c r="C62" s="6" t="n">
        <v>2</v>
      </c>
      <c r="D62" s="6" t="s">
        <v>1026</v>
      </c>
      <c r="E62" s="6" t="s">
        <v>63</v>
      </c>
      <c r="F62" s="55" t="n">
        <v>4728487.48</v>
      </c>
      <c r="G62" s="15" t="n">
        <v>0</v>
      </c>
      <c r="H62" s="15" t="n">
        <v>0</v>
      </c>
      <c r="I62" s="213" t="n">
        <f aca="false">F62</f>
        <v>4728487.48</v>
      </c>
      <c r="J62" s="6" t="n">
        <v>2023</v>
      </c>
    </row>
    <row r="63" customFormat="false" ht="12.75" hidden="false" customHeight="true" outlineLevel="0" collapsed="false">
      <c r="A63" s="132" t="n">
        <f aca="false">A62+1</f>
        <v>17</v>
      </c>
      <c r="B63" s="212" t="s">
        <v>1027</v>
      </c>
      <c r="C63" s="6" t="n">
        <v>2</v>
      </c>
      <c r="D63" s="6" t="s">
        <v>1028</v>
      </c>
      <c r="E63" s="6" t="s">
        <v>63</v>
      </c>
      <c r="F63" s="55" t="n">
        <v>5948063.66</v>
      </c>
      <c r="G63" s="15" t="n">
        <v>0</v>
      </c>
      <c r="H63" s="15" t="n">
        <v>0</v>
      </c>
      <c r="I63" s="213" t="n">
        <f aca="false">F63</f>
        <v>5948063.66</v>
      </c>
      <c r="J63" s="6" t="n">
        <v>2023</v>
      </c>
      <c r="K63" s="215"/>
      <c r="L63" s="215"/>
      <c r="M63" s="215"/>
      <c r="N63" s="215"/>
    </row>
    <row r="64" customFormat="false" ht="12.75" hidden="false" customHeight="true" outlineLevel="0" collapsed="false">
      <c r="A64" s="132" t="n">
        <f aca="false">A63+1</f>
        <v>18</v>
      </c>
      <c r="B64" s="212" t="s">
        <v>1029</v>
      </c>
      <c r="C64" s="6" t="n">
        <v>4</v>
      </c>
      <c r="D64" s="6" t="s">
        <v>1019</v>
      </c>
      <c r="E64" s="6" t="s">
        <v>63</v>
      </c>
      <c r="F64" s="55" t="n">
        <v>8084477.99</v>
      </c>
      <c r="G64" s="15" t="n">
        <v>0</v>
      </c>
      <c r="H64" s="15" t="n">
        <v>0</v>
      </c>
      <c r="I64" s="213" t="n">
        <f aca="false">F64</f>
        <v>8084477.99</v>
      </c>
      <c r="J64" s="6" t="n">
        <v>2023</v>
      </c>
      <c r="K64" s="215"/>
      <c r="L64" s="215"/>
      <c r="M64" s="215"/>
      <c r="N64" s="215"/>
    </row>
    <row r="65" customFormat="false" ht="12.75" hidden="false" customHeight="true" outlineLevel="0" collapsed="false">
      <c r="A65" s="132" t="n">
        <f aca="false">A64+1</f>
        <v>19</v>
      </c>
      <c r="B65" s="212" t="s">
        <v>1030</v>
      </c>
      <c r="C65" s="6" t="n">
        <v>2</v>
      </c>
      <c r="D65" s="6" t="s">
        <v>1031</v>
      </c>
      <c r="E65" s="6" t="s">
        <v>63</v>
      </c>
      <c r="F65" s="55" t="n">
        <v>4273314.12</v>
      </c>
      <c r="G65" s="15" t="n">
        <v>0</v>
      </c>
      <c r="H65" s="15" t="n">
        <v>0</v>
      </c>
      <c r="I65" s="213" t="n">
        <f aca="false">F65</f>
        <v>4273314.12</v>
      </c>
      <c r="J65" s="6" t="n">
        <v>2023</v>
      </c>
    </row>
    <row r="66" customFormat="false" ht="12.75" hidden="false" customHeight="true" outlineLevel="0" collapsed="false">
      <c r="A66" s="132" t="n">
        <f aca="false">A65+1</f>
        <v>20</v>
      </c>
      <c r="B66" s="212" t="s">
        <v>1032</v>
      </c>
      <c r="C66" s="6" t="n">
        <v>2</v>
      </c>
      <c r="D66" s="6" t="s">
        <v>1005</v>
      </c>
      <c r="E66" s="6" t="s">
        <v>63</v>
      </c>
      <c r="F66" s="55" t="n">
        <v>4148480.17</v>
      </c>
      <c r="G66" s="15" t="n">
        <v>0</v>
      </c>
      <c r="H66" s="15" t="n">
        <v>0</v>
      </c>
      <c r="I66" s="213" t="n">
        <f aca="false">F66</f>
        <v>4148480.17</v>
      </c>
      <c r="J66" s="6" t="n">
        <v>2023</v>
      </c>
    </row>
    <row r="67" customFormat="false" ht="12.75" hidden="false" customHeight="true" outlineLevel="0" collapsed="false">
      <c r="A67" s="132" t="n">
        <f aca="false">A66+1</f>
        <v>21</v>
      </c>
      <c r="B67" s="212" t="s">
        <v>1033</v>
      </c>
      <c r="C67" s="6" t="n">
        <v>2</v>
      </c>
      <c r="D67" s="6" t="n">
        <v>1986</v>
      </c>
      <c r="E67" s="6" t="s">
        <v>63</v>
      </c>
      <c r="F67" s="55" t="n">
        <v>4271179.11</v>
      </c>
      <c r="G67" s="15" t="n">
        <v>0</v>
      </c>
      <c r="H67" s="15" t="n">
        <v>0</v>
      </c>
      <c r="I67" s="213" t="n">
        <f aca="false">F67</f>
        <v>4271179.11</v>
      </c>
      <c r="J67" s="6" t="n">
        <v>2023</v>
      </c>
    </row>
    <row r="68" customFormat="false" ht="12.75" hidden="false" customHeight="true" outlineLevel="0" collapsed="false">
      <c r="A68" s="132" t="n">
        <f aca="false">A67+1</f>
        <v>22</v>
      </c>
      <c r="B68" s="212" t="s">
        <v>1034</v>
      </c>
      <c r="C68" s="6" t="n">
        <v>2</v>
      </c>
      <c r="D68" s="6" t="s">
        <v>1000</v>
      </c>
      <c r="E68" s="6" t="s">
        <v>63</v>
      </c>
      <c r="F68" s="55" t="n">
        <v>4117476.87</v>
      </c>
      <c r="G68" s="15" t="n">
        <v>0</v>
      </c>
      <c r="H68" s="15" t="n">
        <v>0</v>
      </c>
      <c r="I68" s="213" t="n">
        <f aca="false">F68</f>
        <v>4117476.87</v>
      </c>
      <c r="J68" s="6" t="n">
        <v>2023</v>
      </c>
    </row>
    <row r="69" customFormat="false" ht="12.75" hidden="false" customHeight="true" outlineLevel="0" collapsed="false">
      <c r="A69" s="132" t="n">
        <f aca="false">A68+1</f>
        <v>23</v>
      </c>
      <c r="B69" s="212" t="s">
        <v>1035</v>
      </c>
      <c r="C69" s="6" t="n">
        <v>4</v>
      </c>
      <c r="D69" s="6" t="s">
        <v>1008</v>
      </c>
      <c r="E69" s="6" t="s">
        <v>63</v>
      </c>
      <c r="F69" s="55" t="n">
        <v>8411613.52</v>
      </c>
      <c r="G69" s="15" t="n">
        <v>0</v>
      </c>
      <c r="H69" s="15" t="n">
        <v>0</v>
      </c>
      <c r="I69" s="213" t="n">
        <f aca="false">F69</f>
        <v>8411613.52</v>
      </c>
      <c r="J69" s="6" t="n">
        <v>2023</v>
      </c>
    </row>
    <row r="70" customFormat="false" ht="12.75" hidden="false" customHeight="true" outlineLevel="0" collapsed="false">
      <c r="A70" s="132" t="n">
        <f aca="false">A69+1</f>
        <v>24</v>
      </c>
      <c r="B70" s="212" t="s">
        <v>1040</v>
      </c>
      <c r="C70" s="6" t="n">
        <v>4</v>
      </c>
      <c r="D70" s="6" t="s">
        <v>1028</v>
      </c>
      <c r="E70" s="6" t="s">
        <v>63</v>
      </c>
      <c r="F70" s="55" t="n">
        <v>9732747.78</v>
      </c>
      <c r="G70" s="15" t="n">
        <v>0</v>
      </c>
      <c r="H70" s="15" t="n">
        <v>0</v>
      </c>
      <c r="I70" s="213" t="n">
        <f aca="false">F70</f>
        <v>9732747.78</v>
      </c>
      <c r="J70" s="6" t="n">
        <v>2023</v>
      </c>
      <c r="K70" s="215"/>
      <c r="L70" s="215"/>
      <c r="M70" s="215"/>
      <c r="N70" s="215"/>
    </row>
    <row r="71" customFormat="false" ht="12.75" hidden="false" customHeight="true" outlineLevel="0" collapsed="false">
      <c r="A71" s="132" t="n">
        <f aca="false">A70+1</f>
        <v>25</v>
      </c>
      <c r="B71" s="212" t="s">
        <v>1036</v>
      </c>
      <c r="C71" s="6" t="n">
        <v>3</v>
      </c>
      <c r="D71" s="6" t="s">
        <v>1031</v>
      </c>
      <c r="E71" s="6" t="s">
        <v>63</v>
      </c>
      <c r="F71" s="55" t="n">
        <v>6341982.21</v>
      </c>
      <c r="G71" s="15" t="n">
        <v>0</v>
      </c>
      <c r="H71" s="15" t="n">
        <v>0</v>
      </c>
      <c r="I71" s="213" t="n">
        <f aca="false">F71</f>
        <v>6341982.21</v>
      </c>
      <c r="J71" s="6" t="n">
        <v>2023</v>
      </c>
    </row>
    <row r="72" customFormat="false" ht="12.75" hidden="false" customHeight="true" outlineLevel="0" collapsed="false">
      <c r="A72" s="132" t="n">
        <f aca="false">A71+1</f>
        <v>26</v>
      </c>
      <c r="B72" s="212" t="s">
        <v>1037</v>
      </c>
      <c r="C72" s="6" t="n">
        <v>4</v>
      </c>
      <c r="D72" s="6" t="s">
        <v>1008</v>
      </c>
      <c r="E72" s="6" t="s">
        <v>63</v>
      </c>
      <c r="F72" s="55" t="n">
        <v>8411613.51</v>
      </c>
      <c r="G72" s="15" t="n">
        <v>0</v>
      </c>
      <c r="H72" s="15" t="n">
        <v>0</v>
      </c>
      <c r="I72" s="213" t="n">
        <f aca="false">F72</f>
        <v>8411613.51</v>
      </c>
      <c r="J72" s="6" t="n">
        <v>2023</v>
      </c>
    </row>
    <row r="73" customFormat="false" ht="12.75" hidden="false" customHeight="true" outlineLevel="0" collapsed="false">
      <c r="A73" s="132" t="n">
        <f aca="false">A72+1</f>
        <v>27</v>
      </c>
      <c r="B73" s="212" t="s">
        <v>1038</v>
      </c>
      <c r="C73" s="6" t="n">
        <v>3</v>
      </c>
      <c r="D73" s="6" t="s">
        <v>362</v>
      </c>
      <c r="E73" s="6" t="s">
        <v>63</v>
      </c>
      <c r="F73" s="55" t="n">
        <v>6341579.4</v>
      </c>
      <c r="G73" s="15" t="n">
        <v>0</v>
      </c>
      <c r="H73" s="15" t="n">
        <v>0</v>
      </c>
      <c r="I73" s="213" t="n">
        <f aca="false">F73</f>
        <v>6341579.4</v>
      </c>
      <c r="J73" s="6" t="n">
        <v>2023</v>
      </c>
    </row>
    <row r="74" customFormat="false" ht="12.75" hidden="false" customHeight="true" outlineLevel="0" collapsed="false">
      <c r="A74" s="132" t="n">
        <f aca="false">A73+1</f>
        <v>28</v>
      </c>
      <c r="B74" s="212" t="s">
        <v>1041</v>
      </c>
      <c r="C74" s="6" t="n">
        <v>2</v>
      </c>
      <c r="D74" s="6" t="s">
        <v>1015</v>
      </c>
      <c r="E74" s="6" t="s">
        <v>63</v>
      </c>
      <c r="F74" s="55" t="n">
        <f aca="false">4500000+4500000*3%+236054.4</f>
        <v>4871054.4</v>
      </c>
      <c r="G74" s="15" t="n">
        <v>0</v>
      </c>
      <c r="H74" s="15" t="n">
        <v>0</v>
      </c>
      <c r="I74" s="213" t="n">
        <f aca="false">F74</f>
        <v>4871054.4</v>
      </c>
      <c r="J74" s="6" t="n">
        <v>2023</v>
      </c>
      <c r="K74" s="215"/>
      <c r="L74" s="215"/>
      <c r="M74" s="215"/>
      <c r="N74" s="215"/>
    </row>
    <row r="75" customFormat="false" ht="12.75" hidden="false" customHeight="true" outlineLevel="0" collapsed="false">
      <c r="A75" s="132" t="n">
        <f aca="false">A74+1</f>
        <v>29</v>
      </c>
      <c r="B75" s="212" t="s">
        <v>1042</v>
      </c>
      <c r="C75" s="6" t="n">
        <v>2</v>
      </c>
      <c r="D75" s="6" t="s">
        <v>1028</v>
      </c>
      <c r="E75" s="6" t="s">
        <v>63</v>
      </c>
      <c r="F75" s="55" t="n">
        <v>4631517.3</v>
      </c>
      <c r="G75" s="15" t="n">
        <v>0</v>
      </c>
      <c r="H75" s="15" t="n">
        <v>0</v>
      </c>
      <c r="I75" s="213" t="n">
        <f aca="false">F75</f>
        <v>4631517.3</v>
      </c>
      <c r="J75" s="6" t="n">
        <v>2023</v>
      </c>
      <c r="K75" s="215"/>
      <c r="L75" s="215"/>
      <c r="M75" s="215"/>
      <c r="N75" s="215"/>
    </row>
    <row r="76" customFormat="false" ht="12.75" hidden="false" customHeight="true" outlineLevel="0" collapsed="false">
      <c r="A76" s="132" t="n">
        <f aca="false">A75+1</f>
        <v>30</v>
      </c>
      <c r="B76" s="212" t="s">
        <v>1043</v>
      </c>
      <c r="C76" s="6" t="n">
        <v>7</v>
      </c>
      <c r="D76" s="6" t="s">
        <v>1044</v>
      </c>
      <c r="E76" s="6" t="s">
        <v>63</v>
      </c>
      <c r="F76" s="55" t="n">
        <f aca="false">15630624.26+15630624.26*3%+826190.4</f>
        <v>16925733.3878</v>
      </c>
      <c r="G76" s="15" t="n">
        <v>0</v>
      </c>
      <c r="H76" s="15" t="n">
        <v>0</v>
      </c>
      <c r="I76" s="213" t="n">
        <f aca="false">F76</f>
        <v>16925733.3878</v>
      </c>
      <c r="J76" s="6" t="n">
        <v>2023</v>
      </c>
      <c r="K76" s="215"/>
      <c r="L76" s="215"/>
      <c r="M76" s="215"/>
      <c r="N76" s="215"/>
    </row>
    <row r="77" customFormat="false" ht="12.75" hidden="false" customHeight="true" outlineLevel="0" collapsed="false">
      <c r="A77" s="132" t="n">
        <f aca="false">A76+1</f>
        <v>31</v>
      </c>
      <c r="B77" s="212" t="s">
        <v>1045</v>
      </c>
      <c r="C77" s="6" t="n">
        <v>2</v>
      </c>
      <c r="D77" s="6" t="s">
        <v>1015</v>
      </c>
      <c r="E77" s="6" t="s">
        <v>63</v>
      </c>
      <c r="F77" s="55" t="n">
        <f aca="false">4500000+4500000*3%+236054.4</f>
        <v>4871054.4</v>
      </c>
      <c r="G77" s="15" t="n">
        <v>0</v>
      </c>
      <c r="H77" s="15" t="n">
        <v>0</v>
      </c>
      <c r="I77" s="213" t="n">
        <f aca="false">F77</f>
        <v>4871054.4</v>
      </c>
      <c r="J77" s="6" t="n">
        <v>2023</v>
      </c>
      <c r="K77" s="215"/>
      <c r="L77" s="215"/>
      <c r="M77" s="215"/>
      <c r="N77" s="215"/>
    </row>
    <row r="78" customFormat="false" ht="12.75" hidden="false" customHeight="true" outlineLevel="0" collapsed="false">
      <c r="A78" s="132" t="n">
        <f aca="false">A77+1</f>
        <v>32</v>
      </c>
      <c r="B78" s="212" t="s">
        <v>1046</v>
      </c>
      <c r="C78" s="6" t="n">
        <v>2</v>
      </c>
      <c r="D78" s="6" t="s">
        <v>1000</v>
      </c>
      <c r="E78" s="6" t="s">
        <v>63</v>
      </c>
      <c r="F78" s="55" t="n">
        <v>4887066.80708675</v>
      </c>
      <c r="G78" s="15" t="n">
        <v>0</v>
      </c>
      <c r="H78" s="15" t="n">
        <v>0</v>
      </c>
      <c r="I78" s="213" t="n">
        <f aca="false">F78</f>
        <v>4887066.80708675</v>
      </c>
      <c r="J78" s="6" t="n">
        <v>2023</v>
      </c>
      <c r="K78" s="215"/>
      <c r="L78" s="215"/>
      <c r="M78" s="215"/>
      <c r="N78" s="215"/>
    </row>
    <row r="79" customFormat="false" ht="12.75" hidden="false" customHeight="true" outlineLevel="0" collapsed="false">
      <c r="A79" s="132" t="n">
        <f aca="false">A78+1</f>
        <v>33</v>
      </c>
      <c r="B79" s="212" t="s">
        <v>1047</v>
      </c>
      <c r="C79" s="6" t="n">
        <v>2</v>
      </c>
      <c r="D79" s="6" t="s">
        <v>1028</v>
      </c>
      <c r="E79" s="6" t="s">
        <v>63</v>
      </c>
      <c r="F79" s="55" t="n">
        <v>4631517.3</v>
      </c>
      <c r="G79" s="15" t="n">
        <v>0</v>
      </c>
      <c r="H79" s="15" t="n">
        <v>0</v>
      </c>
      <c r="I79" s="213" t="n">
        <f aca="false">F79</f>
        <v>4631517.3</v>
      </c>
      <c r="J79" s="6" t="n">
        <v>2023</v>
      </c>
      <c r="K79" s="215"/>
      <c r="L79" s="215"/>
      <c r="M79" s="215"/>
      <c r="N79" s="215"/>
    </row>
    <row r="80" customFormat="false" ht="12.75" hidden="false" customHeight="true" outlineLevel="0" collapsed="false">
      <c r="A80" s="132" t="n">
        <f aca="false">A79+1</f>
        <v>34</v>
      </c>
      <c r="B80" s="155" t="s">
        <v>1048</v>
      </c>
      <c r="C80" s="6" t="n">
        <v>1</v>
      </c>
      <c r="D80" s="6" t="s">
        <v>333</v>
      </c>
      <c r="E80" s="6" t="s">
        <v>52</v>
      </c>
      <c r="F80" s="55" t="n">
        <v>3100000</v>
      </c>
      <c r="G80" s="15" t="n">
        <v>0</v>
      </c>
      <c r="H80" s="15" t="n">
        <v>0</v>
      </c>
      <c r="I80" s="213" t="n">
        <f aca="false">F80</f>
        <v>3100000</v>
      </c>
      <c r="J80" s="6" t="n">
        <v>2023</v>
      </c>
      <c r="K80" s="215"/>
      <c r="L80" s="215"/>
      <c r="M80" s="215"/>
      <c r="N80" s="215"/>
    </row>
    <row r="81" s="7" customFormat="true" ht="12.75" hidden="false" customHeight="true" outlineLevel="0" collapsed="false">
      <c r="A81" s="132" t="n">
        <f aca="false">A80+1</f>
        <v>35</v>
      </c>
      <c r="B81" s="155" t="s">
        <v>1049</v>
      </c>
      <c r="C81" s="6" t="n">
        <v>5</v>
      </c>
      <c r="D81" s="6" t="s">
        <v>1008</v>
      </c>
      <c r="E81" s="6" t="s">
        <v>52</v>
      </c>
      <c r="F81" s="55" t="n">
        <v>15000000</v>
      </c>
      <c r="G81" s="15" t="n">
        <v>0</v>
      </c>
      <c r="H81" s="15" t="n">
        <v>0</v>
      </c>
      <c r="I81" s="213" t="n">
        <f aca="false">F81</f>
        <v>15000000</v>
      </c>
      <c r="J81" s="6" t="n">
        <v>2023</v>
      </c>
      <c r="K81" s="215"/>
      <c r="L81" s="215"/>
      <c r="M81" s="215"/>
      <c r="N81" s="215"/>
    </row>
    <row r="82" s="7" customFormat="true" ht="12.75" hidden="false" customHeight="true" outlineLevel="0" collapsed="false">
      <c r="A82" s="132" t="n">
        <f aca="false">A81+1</f>
        <v>36</v>
      </c>
      <c r="B82" s="155" t="s">
        <v>1050</v>
      </c>
      <c r="C82" s="6" t="n">
        <v>2</v>
      </c>
      <c r="D82" s="6" t="s">
        <v>1015</v>
      </c>
      <c r="E82" s="6" t="s">
        <v>52</v>
      </c>
      <c r="F82" s="55" t="n">
        <v>6000000</v>
      </c>
      <c r="G82" s="15" t="n">
        <v>0</v>
      </c>
      <c r="H82" s="15" t="n">
        <v>0</v>
      </c>
      <c r="I82" s="213" t="n">
        <f aca="false">F82</f>
        <v>6000000</v>
      </c>
      <c r="J82" s="6" t="n">
        <v>2023</v>
      </c>
      <c r="K82" s="215"/>
      <c r="L82" s="215"/>
      <c r="M82" s="215"/>
      <c r="N82" s="215"/>
    </row>
    <row r="83" s="7" customFormat="true" ht="12.75" hidden="false" customHeight="true" outlineLevel="0" collapsed="false">
      <c r="A83" s="132" t="n">
        <f aca="false">A82+1</f>
        <v>37</v>
      </c>
      <c r="B83" s="155" t="s">
        <v>1051</v>
      </c>
      <c r="C83" s="6" t="n">
        <v>5</v>
      </c>
      <c r="D83" s="6" t="s">
        <v>1044</v>
      </c>
      <c r="E83" s="6" t="s">
        <v>52</v>
      </c>
      <c r="F83" s="55" t="n">
        <v>15000000</v>
      </c>
      <c r="G83" s="15" t="n">
        <v>0</v>
      </c>
      <c r="H83" s="15" t="n">
        <v>0</v>
      </c>
      <c r="I83" s="213" t="n">
        <f aca="false">F83</f>
        <v>15000000</v>
      </c>
      <c r="J83" s="6" t="n">
        <v>2023</v>
      </c>
      <c r="K83" s="215"/>
      <c r="L83" s="215"/>
      <c r="M83" s="215"/>
      <c r="N83" s="215"/>
    </row>
    <row r="84" s="7" customFormat="true" ht="12.75" hidden="false" customHeight="true" outlineLevel="0" collapsed="false">
      <c r="A84" s="132" t="n">
        <f aca="false">A83+1</f>
        <v>38</v>
      </c>
      <c r="B84" s="155" t="s">
        <v>1052</v>
      </c>
      <c r="C84" s="6" t="n">
        <v>3</v>
      </c>
      <c r="D84" s="6" t="s">
        <v>1000</v>
      </c>
      <c r="E84" s="6" t="s">
        <v>52</v>
      </c>
      <c r="F84" s="55" t="n">
        <v>9000000</v>
      </c>
      <c r="G84" s="15" t="n">
        <v>0</v>
      </c>
      <c r="H84" s="15" t="n">
        <v>0</v>
      </c>
      <c r="I84" s="213" t="n">
        <f aca="false">F84</f>
        <v>9000000</v>
      </c>
      <c r="J84" s="6" t="n">
        <v>2023</v>
      </c>
      <c r="K84" s="215"/>
      <c r="L84" s="215"/>
      <c r="M84" s="215"/>
      <c r="N84" s="215"/>
    </row>
    <row r="85" s="7" customFormat="true" ht="12.75" hidden="false" customHeight="true" outlineLevel="0" collapsed="false">
      <c r="A85" s="132" t="n">
        <f aca="false">A84+1</f>
        <v>39</v>
      </c>
      <c r="B85" s="155" t="s">
        <v>1053</v>
      </c>
      <c r="C85" s="6" t="n">
        <v>3</v>
      </c>
      <c r="D85" s="6" t="s">
        <v>1044</v>
      </c>
      <c r="E85" s="6" t="s">
        <v>52</v>
      </c>
      <c r="F85" s="55" t="n">
        <v>9000000</v>
      </c>
      <c r="G85" s="15" t="n">
        <v>0</v>
      </c>
      <c r="H85" s="15" t="n">
        <v>0</v>
      </c>
      <c r="I85" s="213" t="n">
        <f aca="false">F85</f>
        <v>9000000</v>
      </c>
      <c r="J85" s="6" t="n">
        <v>2023</v>
      </c>
      <c r="K85" s="215"/>
      <c r="L85" s="215"/>
      <c r="M85" s="215"/>
      <c r="N85" s="215"/>
    </row>
    <row r="86" s="7" customFormat="true" ht="12.75" hidden="false" customHeight="true" outlineLevel="0" collapsed="false">
      <c r="A86" s="132" t="n">
        <f aca="false">A85+1</f>
        <v>40</v>
      </c>
      <c r="B86" s="155" t="s">
        <v>1054</v>
      </c>
      <c r="C86" s="6" t="n">
        <v>2</v>
      </c>
      <c r="D86" s="6" t="s">
        <v>655</v>
      </c>
      <c r="E86" s="6" t="s">
        <v>52</v>
      </c>
      <c r="F86" s="55" t="n">
        <v>6000000</v>
      </c>
      <c r="G86" s="15" t="n">
        <v>0</v>
      </c>
      <c r="H86" s="15" t="n">
        <v>0</v>
      </c>
      <c r="I86" s="213" t="n">
        <f aca="false">F86</f>
        <v>6000000</v>
      </c>
      <c r="J86" s="6" t="n">
        <v>2023</v>
      </c>
      <c r="K86" s="215"/>
      <c r="L86" s="215"/>
      <c r="M86" s="215"/>
      <c r="N86" s="215"/>
    </row>
    <row r="87" s="7" customFormat="true" ht="12.75" hidden="false" customHeight="true" outlineLevel="0" collapsed="false">
      <c r="A87" s="132" t="n">
        <f aca="false">A86+1</f>
        <v>41</v>
      </c>
      <c r="B87" s="155" t="s">
        <v>1055</v>
      </c>
      <c r="C87" s="6" t="n">
        <v>5</v>
      </c>
      <c r="D87" s="6" t="s">
        <v>333</v>
      </c>
      <c r="E87" s="6" t="s">
        <v>52</v>
      </c>
      <c r="F87" s="55" t="n">
        <v>15000000</v>
      </c>
      <c r="G87" s="15" t="n">
        <v>0</v>
      </c>
      <c r="H87" s="15" t="n">
        <v>0</v>
      </c>
      <c r="I87" s="213" t="n">
        <f aca="false">F87</f>
        <v>15000000</v>
      </c>
      <c r="J87" s="6" t="n">
        <v>2023</v>
      </c>
      <c r="K87" s="215"/>
      <c r="L87" s="215"/>
      <c r="M87" s="215"/>
      <c r="N87" s="215"/>
    </row>
    <row r="88" s="7" customFormat="true" ht="12.75" hidden="false" customHeight="true" outlineLevel="0" collapsed="false">
      <c r="A88" s="132" t="n">
        <f aca="false">A87+1</f>
        <v>42</v>
      </c>
      <c r="B88" s="155" t="s">
        <v>1056</v>
      </c>
      <c r="C88" s="6" t="n">
        <v>2</v>
      </c>
      <c r="D88" s="6" t="s">
        <v>1015</v>
      </c>
      <c r="E88" s="6" t="s">
        <v>52</v>
      </c>
      <c r="F88" s="55" t="n">
        <v>6000000</v>
      </c>
      <c r="G88" s="15" t="n">
        <v>0</v>
      </c>
      <c r="H88" s="15" t="n">
        <v>0</v>
      </c>
      <c r="I88" s="213" t="n">
        <f aca="false">F88</f>
        <v>6000000</v>
      </c>
      <c r="J88" s="6" t="n">
        <v>2023</v>
      </c>
      <c r="K88" s="215"/>
      <c r="L88" s="215"/>
      <c r="M88" s="215"/>
      <c r="N88" s="215"/>
    </row>
    <row r="89" s="7" customFormat="true" ht="12.75" hidden="false" customHeight="true" outlineLevel="0" collapsed="false">
      <c r="A89" s="132" t="n">
        <f aca="false">A88+1</f>
        <v>43</v>
      </c>
      <c r="B89" s="155" t="s">
        <v>1057</v>
      </c>
      <c r="C89" s="6" t="n">
        <v>5</v>
      </c>
      <c r="D89" s="6" t="s">
        <v>1015</v>
      </c>
      <c r="E89" s="6" t="s">
        <v>52</v>
      </c>
      <c r="F89" s="55" t="n">
        <v>15000000</v>
      </c>
      <c r="G89" s="15" t="n">
        <v>0</v>
      </c>
      <c r="H89" s="15" t="n">
        <v>0</v>
      </c>
      <c r="I89" s="213" t="n">
        <f aca="false">F89</f>
        <v>15000000</v>
      </c>
      <c r="J89" s="6" t="n">
        <v>2023</v>
      </c>
      <c r="K89" s="215"/>
      <c r="L89" s="215"/>
      <c r="M89" s="215"/>
      <c r="N89" s="215"/>
    </row>
    <row r="90" s="7" customFormat="true" ht="12.75" hidden="false" customHeight="true" outlineLevel="0" collapsed="false">
      <c r="A90" s="132" t="n">
        <f aca="false">A89+1</f>
        <v>44</v>
      </c>
      <c r="B90" s="155" t="s">
        <v>1058</v>
      </c>
      <c r="C90" s="6" t="n">
        <v>4</v>
      </c>
      <c r="D90" s="6" t="s">
        <v>655</v>
      </c>
      <c r="E90" s="6" t="s">
        <v>52</v>
      </c>
      <c r="F90" s="55" t="n">
        <v>12000000</v>
      </c>
      <c r="G90" s="15" t="n">
        <v>0</v>
      </c>
      <c r="H90" s="15" t="n">
        <v>0</v>
      </c>
      <c r="I90" s="213" t="n">
        <f aca="false">F90</f>
        <v>12000000</v>
      </c>
      <c r="J90" s="6" t="n">
        <v>2023</v>
      </c>
      <c r="K90" s="215"/>
      <c r="L90" s="215"/>
      <c r="M90" s="215"/>
      <c r="N90" s="215"/>
    </row>
    <row r="91" s="7" customFormat="true" ht="12.75" hidden="false" customHeight="true" outlineLevel="0" collapsed="false">
      <c r="A91" s="132" t="n">
        <f aca="false">A90+1</f>
        <v>45</v>
      </c>
      <c r="B91" s="155" t="s">
        <v>1059</v>
      </c>
      <c r="C91" s="6" t="n">
        <v>7</v>
      </c>
      <c r="D91" s="6" t="s">
        <v>1015</v>
      </c>
      <c r="E91" s="6" t="s">
        <v>52</v>
      </c>
      <c r="F91" s="55" t="n">
        <v>21000000</v>
      </c>
      <c r="G91" s="15" t="n">
        <v>0</v>
      </c>
      <c r="H91" s="15" t="n">
        <v>0</v>
      </c>
      <c r="I91" s="213" t="n">
        <f aca="false">F91</f>
        <v>21000000</v>
      </c>
      <c r="J91" s="6" t="n">
        <v>2023</v>
      </c>
      <c r="K91" s="215"/>
      <c r="L91" s="215"/>
      <c r="M91" s="215"/>
      <c r="N91" s="215"/>
    </row>
    <row r="92" s="7" customFormat="true" ht="12.75" hidden="false" customHeight="true" outlineLevel="0" collapsed="false">
      <c r="A92" s="132" t="n">
        <f aca="false">A91+1</f>
        <v>46</v>
      </c>
      <c r="B92" s="155" t="s">
        <v>1060</v>
      </c>
      <c r="C92" s="6" t="n">
        <v>6</v>
      </c>
      <c r="D92" s="6" t="s">
        <v>1002</v>
      </c>
      <c r="E92" s="6" t="s">
        <v>52</v>
      </c>
      <c r="F92" s="55" t="n">
        <v>18000000</v>
      </c>
      <c r="G92" s="15" t="n">
        <v>0</v>
      </c>
      <c r="H92" s="15" t="n">
        <v>0</v>
      </c>
      <c r="I92" s="213" t="n">
        <f aca="false">F92</f>
        <v>18000000</v>
      </c>
      <c r="J92" s="6" t="n">
        <v>2023</v>
      </c>
      <c r="K92" s="215"/>
      <c r="L92" s="215"/>
      <c r="M92" s="215"/>
      <c r="N92" s="215"/>
    </row>
    <row r="93" s="7" customFormat="true" ht="12.75" hidden="false" customHeight="true" outlineLevel="0" collapsed="false">
      <c r="A93" s="132" t="n">
        <f aca="false">A92+1</f>
        <v>47</v>
      </c>
      <c r="B93" s="155" t="s">
        <v>1061</v>
      </c>
      <c r="C93" s="6" t="n">
        <v>3</v>
      </c>
      <c r="D93" s="6" t="s">
        <v>333</v>
      </c>
      <c r="E93" s="6" t="s">
        <v>52</v>
      </c>
      <c r="F93" s="55" t="n">
        <v>9000000</v>
      </c>
      <c r="G93" s="15" t="n">
        <v>0</v>
      </c>
      <c r="H93" s="15" t="n">
        <v>0</v>
      </c>
      <c r="I93" s="213" t="n">
        <f aca="false">F93</f>
        <v>9000000</v>
      </c>
      <c r="J93" s="6" t="n">
        <v>2023</v>
      </c>
      <c r="K93" s="215"/>
      <c r="L93" s="215"/>
      <c r="M93" s="215"/>
      <c r="N93" s="215"/>
    </row>
    <row r="94" s="7" customFormat="true" ht="12.75" hidden="false" customHeight="true" outlineLevel="0" collapsed="false">
      <c r="A94" s="132" t="n">
        <f aca="false">A93+1</f>
        <v>48</v>
      </c>
      <c r="B94" s="155" t="s">
        <v>1062</v>
      </c>
      <c r="C94" s="6" t="n">
        <v>5</v>
      </c>
      <c r="D94" s="6" t="s">
        <v>447</v>
      </c>
      <c r="E94" s="6" t="s">
        <v>52</v>
      </c>
      <c r="F94" s="55" t="n">
        <v>15000000</v>
      </c>
      <c r="G94" s="15" t="n">
        <v>0</v>
      </c>
      <c r="H94" s="15" t="n">
        <v>0</v>
      </c>
      <c r="I94" s="213" t="n">
        <f aca="false">F94</f>
        <v>15000000</v>
      </c>
      <c r="J94" s="6" t="n">
        <v>2023</v>
      </c>
      <c r="K94" s="215"/>
      <c r="L94" s="215"/>
      <c r="M94" s="215"/>
      <c r="N94" s="215"/>
    </row>
    <row r="95" s="7" customFormat="true" ht="12.75" hidden="false" customHeight="true" outlineLevel="0" collapsed="false">
      <c r="A95" s="132" t="n">
        <f aca="false">A94+1</f>
        <v>49</v>
      </c>
      <c r="B95" s="155" t="s">
        <v>1063</v>
      </c>
      <c r="C95" s="6" t="n">
        <v>6</v>
      </c>
      <c r="D95" s="6" t="s">
        <v>1002</v>
      </c>
      <c r="E95" s="6" t="s">
        <v>52</v>
      </c>
      <c r="F95" s="55" t="n">
        <v>18000000</v>
      </c>
      <c r="G95" s="15" t="n">
        <v>0</v>
      </c>
      <c r="H95" s="15" t="n">
        <v>0</v>
      </c>
      <c r="I95" s="213" t="n">
        <f aca="false">F95</f>
        <v>18000000</v>
      </c>
      <c r="J95" s="6" t="n">
        <v>2023</v>
      </c>
      <c r="K95" s="215"/>
      <c r="L95" s="215"/>
      <c r="M95" s="215"/>
      <c r="N95" s="215"/>
    </row>
    <row r="96" s="7" customFormat="true" ht="12.75" hidden="false" customHeight="true" outlineLevel="0" collapsed="false">
      <c r="A96" s="132" t="n">
        <f aca="false">A95+1</f>
        <v>50</v>
      </c>
      <c r="B96" s="155" t="s">
        <v>1064</v>
      </c>
      <c r="C96" s="6" t="n">
        <v>2</v>
      </c>
      <c r="D96" s="6" t="s">
        <v>1000</v>
      </c>
      <c r="E96" s="6" t="s">
        <v>52</v>
      </c>
      <c r="F96" s="55" t="n">
        <v>6000000</v>
      </c>
      <c r="G96" s="15" t="n">
        <v>0</v>
      </c>
      <c r="H96" s="15" t="n">
        <v>0</v>
      </c>
      <c r="I96" s="213" t="n">
        <f aca="false">F96</f>
        <v>6000000</v>
      </c>
      <c r="J96" s="6" t="n">
        <v>2023</v>
      </c>
      <c r="K96" s="215"/>
      <c r="L96" s="215"/>
      <c r="M96" s="215"/>
      <c r="N96" s="215"/>
    </row>
    <row r="97" s="7" customFormat="true" ht="12.75" hidden="false" customHeight="true" outlineLevel="0" collapsed="false">
      <c r="A97" s="132" t="n">
        <f aca="false">A96+1</f>
        <v>51</v>
      </c>
      <c r="B97" s="155" t="s">
        <v>1065</v>
      </c>
      <c r="C97" s="6" t="n">
        <v>2</v>
      </c>
      <c r="D97" s="6" t="s">
        <v>1026</v>
      </c>
      <c r="E97" s="6" t="s">
        <v>52</v>
      </c>
      <c r="F97" s="55" t="n">
        <v>6000000</v>
      </c>
      <c r="G97" s="15" t="n">
        <v>0</v>
      </c>
      <c r="H97" s="15" t="n">
        <v>0</v>
      </c>
      <c r="I97" s="213" t="n">
        <f aca="false">F97</f>
        <v>6000000</v>
      </c>
      <c r="J97" s="6" t="n">
        <v>2023</v>
      </c>
      <c r="K97" s="215"/>
      <c r="L97" s="215"/>
      <c r="M97" s="215"/>
      <c r="N97" s="215"/>
    </row>
    <row r="98" s="7" customFormat="true" ht="12.75" hidden="false" customHeight="true" outlineLevel="0" collapsed="false">
      <c r="A98" s="132" t="n">
        <f aca="false">A97+1</f>
        <v>52</v>
      </c>
      <c r="B98" s="155" t="s">
        <v>1066</v>
      </c>
      <c r="C98" s="6" t="n">
        <v>2</v>
      </c>
      <c r="D98" s="6" t="s">
        <v>1026</v>
      </c>
      <c r="E98" s="6" t="s">
        <v>52</v>
      </c>
      <c r="F98" s="55" t="n">
        <v>6000000</v>
      </c>
      <c r="G98" s="15" t="n">
        <v>0</v>
      </c>
      <c r="H98" s="15" t="n">
        <v>0</v>
      </c>
      <c r="I98" s="213" t="n">
        <f aca="false">F98</f>
        <v>6000000</v>
      </c>
      <c r="J98" s="6" t="n">
        <v>2023</v>
      </c>
      <c r="K98" s="215"/>
      <c r="L98" s="215"/>
      <c r="M98" s="215"/>
      <c r="N98" s="215"/>
    </row>
    <row r="99" s="7" customFormat="true" ht="12.75" hidden="false" customHeight="true" outlineLevel="0" collapsed="false">
      <c r="A99" s="132" t="n">
        <f aca="false">A98+1</f>
        <v>53</v>
      </c>
      <c r="B99" s="155" t="s">
        <v>1067</v>
      </c>
      <c r="C99" s="6" t="n">
        <v>3</v>
      </c>
      <c r="D99" s="6" t="s">
        <v>1028</v>
      </c>
      <c r="E99" s="6" t="s">
        <v>52</v>
      </c>
      <c r="F99" s="55" t="n">
        <v>9000000</v>
      </c>
      <c r="G99" s="15" t="n">
        <v>0</v>
      </c>
      <c r="H99" s="15" t="n">
        <v>0</v>
      </c>
      <c r="I99" s="213" t="n">
        <f aca="false">F99</f>
        <v>9000000</v>
      </c>
      <c r="J99" s="6" t="n">
        <v>2023</v>
      </c>
      <c r="K99" s="215"/>
      <c r="L99" s="215"/>
      <c r="M99" s="215"/>
      <c r="N99" s="215"/>
    </row>
    <row r="100" customFormat="false" ht="12.75" hidden="false" customHeight="true" outlineLevel="0" collapsed="false">
      <c r="A100" s="132" t="n">
        <f aca="false">A99+1</f>
        <v>54</v>
      </c>
      <c r="B100" s="212" t="s">
        <v>1068</v>
      </c>
      <c r="C100" s="6" t="n">
        <v>4</v>
      </c>
      <c r="D100" s="6" t="s">
        <v>1028</v>
      </c>
      <c r="E100" s="6" t="s">
        <v>63</v>
      </c>
      <c r="F100" s="216" t="n">
        <v>112088.19</v>
      </c>
      <c r="G100" s="15" t="n">
        <v>0</v>
      </c>
      <c r="H100" s="15" t="n">
        <v>0</v>
      </c>
      <c r="I100" s="213" t="n">
        <f aca="false">F100</f>
        <v>112088.19</v>
      </c>
      <c r="J100" s="6" t="n">
        <v>2023</v>
      </c>
      <c r="K100" s="215"/>
      <c r="L100" s="215"/>
      <c r="M100" s="215"/>
      <c r="N100" s="215"/>
    </row>
    <row r="101" customFormat="false" ht="12.75" hidden="false" customHeight="true" outlineLevel="0" collapsed="false">
      <c r="A101" s="132" t="n">
        <f aca="false">A100+1</f>
        <v>55</v>
      </c>
      <c r="B101" s="212" t="s">
        <v>1069</v>
      </c>
      <c r="C101" s="6" t="n">
        <v>4</v>
      </c>
      <c r="D101" s="6" t="s">
        <v>1031</v>
      </c>
      <c r="E101" s="6" t="s">
        <v>63</v>
      </c>
      <c r="F101" s="216" t="n">
        <v>133157.12</v>
      </c>
      <c r="G101" s="15" t="n">
        <v>0</v>
      </c>
      <c r="H101" s="15" t="n">
        <v>0</v>
      </c>
      <c r="I101" s="213" t="n">
        <f aca="false">F101</f>
        <v>133157.12</v>
      </c>
      <c r="J101" s="6" t="n">
        <v>2023</v>
      </c>
      <c r="K101" s="215"/>
      <c r="L101" s="215"/>
      <c r="M101" s="215"/>
      <c r="N101" s="215"/>
    </row>
    <row r="102" customFormat="false" ht="12.75" hidden="false" customHeight="true" outlineLevel="0" collapsed="false">
      <c r="A102" s="132" t="n">
        <f aca="false">A101+1</f>
        <v>56</v>
      </c>
      <c r="B102" s="212" t="s">
        <v>1070</v>
      </c>
      <c r="C102" s="6" t="n">
        <v>2</v>
      </c>
      <c r="D102" s="6" t="s">
        <v>1008</v>
      </c>
      <c r="E102" s="6" t="s">
        <v>63</v>
      </c>
      <c r="F102" s="216" t="n">
        <v>90181.24</v>
      </c>
      <c r="G102" s="15" t="n">
        <v>0</v>
      </c>
      <c r="H102" s="15" t="n">
        <v>0</v>
      </c>
      <c r="I102" s="213" t="n">
        <f aca="false">F102</f>
        <v>90181.24</v>
      </c>
      <c r="J102" s="6" t="n">
        <v>2023</v>
      </c>
      <c r="K102" s="215"/>
      <c r="L102" s="215"/>
      <c r="M102" s="215"/>
      <c r="N102" s="215"/>
    </row>
    <row r="103" customFormat="false" ht="12.75" hidden="false" customHeight="true" outlineLevel="0" collapsed="false">
      <c r="A103" s="132" t="n">
        <f aca="false">A102+1</f>
        <v>57</v>
      </c>
      <c r="B103" s="212" t="s">
        <v>1071</v>
      </c>
      <c r="C103" s="6" t="n">
        <v>4</v>
      </c>
      <c r="D103" s="6" t="s">
        <v>1000</v>
      </c>
      <c r="E103" s="6" t="s">
        <v>63</v>
      </c>
      <c r="F103" s="216" t="n">
        <v>135319.28</v>
      </c>
      <c r="G103" s="15" t="n">
        <v>0</v>
      </c>
      <c r="H103" s="15" t="n">
        <v>0</v>
      </c>
      <c r="I103" s="213" t="n">
        <f aca="false">F103</f>
        <v>135319.28</v>
      </c>
      <c r="J103" s="6" t="n">
        <v>2023</v>
      </c>
      <c r="K103" s="215"/>
      <c r="L103" s="215"/>
      <c r="M103" s="215"/>
      <c r="N103" s="215"/>
    </row>
    <row r="104" customFormat="false" ht="12.75" hidden="false" customHeight="true" outlineLevel="0" collapsed="false">
      <c r="A104" s="132" t="n">
        <f aca="false">A103+1</f>
        <v>58</v>
      </c>
      <c r="B104" s="212" t="s">
        <v>1072</v>
      </c>
      <c r="C104" s="6" t="n">
        <v>4</v>
      </c>
      <c r="D104" s="6" t="s">
        <v>1008</v>
      </c>
      <c r="E104" s="6" t="s">
        <v>63</v>
      </c>
      <c r="F104" s="216" t="n">
        <v>137379.99</v>
      </c>
      <c r="G104" s="15" t="n">
        <v>0</v>
      </c>
      <c r="H104" s="15" t="n">
        <v>0</v>
      </c>
      <c r="I104" s="213" t="n">
        <f aca="false">F104</f>
        <v>137379.99</v>
      </c>
      <c r="J104" s="6" t="n">
        <v>2023</v>
      </c>
      <c r="K104" s="215"/>
      <c r="L104" s="215"/>
      <c r="M104" s="215"/>
      <c r="N104" s="215"/>
    </row>
    <row r="105" customFormat="false" ht="12.75" hidden="false" customHeight="true" outlineLevel="0" collapsed="false">
      <c r="A105" s="132" t="n">
        <f aca="false">A104+1</f>
        <v>59</v>
      </c>
      <c r="B105" s="212" t="s">
        <v>1073</v>
      </c>
      <c r="C105" s="6" t="n">
        <v>3</v>
      </c>
      <c r="D105" s="6" t="s">
        <v>362</v>
      </c>
      <c r="E105" s="6" t="s">
        <v>63</v>
      </c>
      <c r="F105" s="216" t="n">
        <v>113795.116586278</v>
      </c>
      <c r="G105" s="15" t="n">
        <v>0</v>
      </c>
      <c r="H105" s="15" t="n">
        <v>0</v>
      </c>
      <c r="I105" s="213" t="n">
        <f aca="false">F105</f>
        <v>113795.116586278</v>
      </c>
      <c r="J105" s="6" t="n">
        <v>2023</v>
      </c>
      <c r="K105" s="215"/>
      <c r="L105" s="215"/>
      <c r="M105" s="215"/>
      <c r="N105" s="215"/>
    </row>
    <row r="106" customFormat="false" ht="12.75" hidden="false" customHeight="true" outlineLevel="0" collapsed="false">
      <c r="A106" s="132" t="n">
        <f aca="false">A105+1</f>
        <v>60</v>
      </c>
      <c r="B106" s="212" t="s">
        <v>1074</v>
      </c>
      <c r="C106" s="6" t="n">
        <v>3</v>
      </c>
      <c r="D106" s="6" t="s">
        <v>1005</v>
      </c>
      <c r="E106" s="6" t="s">
        <v>63</v>
      </c>
      <c r="F106" s="217" t="n">
        <v>119527.997479928</v>
      </c>
      <c r="G106" s="15" t="n">
        <v>0</v>
      </c>
      <c r="H106" s="15" t="n">
        <v>0</v>
      </c>
      <c r="I106" s="213" t="n">
        <f aca="false">F106</f>
        <v>119527.997479928</v>
      </c>
      <c r="J106" s="6" t="n">
        <v>2023</v>
      </c>
      <c r="K106" s="215"/>
      <c r="L106" s="215"/>
      <c r="M106" s="215"/>
      <c r="N106" s="215"/>
    </row>
    <row r="107" customFormat="false" ht="12.75" hidden="false" customHeight="true" outlineLevel="0" collapsed="false">
      <c r="A107" s="132" t="n">
        <f aca="false">A106+1</f>
        <v>61</v>
      </c>
      <c r="B107" s="212" t="s">
        <v>1075</v>
      </c>
      <c r="C107" s="6" t="n">
        <v>5</v>
      </c>
      <c r="D107" s="6" t="s">
        <v>1028</v>
      </c>
      <c r="E107" s="6" t="s">
        <v>63</v>
      </c>
      <c r="F107" s="217" t="n">
        <v>157857.676247964</v>
      </c>
      <c r="G107" s="15" t="n">
        <v>0</v>
      </c>
      <c r="H107" s="15" t="n">
        <v>0</v>
      </c>
      <c r="I107" s="213" t="n">
        <f aca="false">F107</f>
        <v>157857.676247964</v>
      </c>
      <c r="J107" s="6" t="n">
        <v>2023</v>
      </c>
      <c r="K107" s="215"/>
      <c r="L107" s="215"/>
      <c r="M107" s="215"/>
      <c r="N107" s="215"/>
    </row>
    <row r="108" customFormat="false" ht="12.75" hidden="false" customHeight="true" outlineLevel="0" collapsed="false">
      <c r="A108" s="132" t="n">
        <f aca="false">A107+1</f>
        <v>62</v>
      </c>
      <c r="B108" s="212" t="s">
        <v>1076</v>
      </c>
      <c r="C108" s="6" t="n">
        <v>6</v>
      </c>
      <c r="D108" s="6" t="s">
        <v>1031</v>
      </c>
      <c r="E108" s="6" t="s">
        <v>63</v>
      </c>
      <c r="F108" s="216" t="n">
        <v>178709.15</v>
      </c>
      <c r="G108" s="15" t="n">
        <v>0</v>
      </c>
      <c r="H108" s="15" t="n">
        <v>0</v>
      </c>
      <c r="I108" s="213" t="n">
        <f aca="false">F108</f>
        <v>178709.15</v>
      </c>
      <c r="J108" s="6" t="n">
        <v>2023</v>
      </c>
    </row>
    <row r="109" customFormat="false" ht="12.75" hidden="false" customHeight="true" outlineLevel="0" collapsed="false">
      <c r="A109" s="132" t="n">
        <f aca="false">A108+1</f>
        <v>63</v>
      </c>
      <c r="B109" s="212" t="s">
        <v>1077</v>
      </c>
      <c r="C109" s="6" t="n">
        <v>2</v>
      </c>
      <c r="D109" s="6" t="s">
        <v>333</v>
      </c>
      <c r="E109" s="6" t="s">
        <v>63</v>
      </c>
      <c r="F109" s="216" t="n">
        <v>93275.48</v>
      </c>
      <c r="G109" s="15" t="n">
        <v>0</v>
      </c>
      <c r="H109" s="15" t="n">
        <v>0</v>
      </c>
      <c r="I109" s="213" t="n">
        <f aca="false">F109</f>
        <v>93275.48</v>
      </c>
      <c r="J109" s="6" t="n">
        <v>2023</v>
      </c>
    </row>
    <row r="110" customFormat="false" ht="12.75" hidden="false" customHeight="true" outlineLevel="0" collapsed="false">
      <c r="A110" s="132" t="n">
        <f aca="false">A109+1</f>
        <v>64</v>
      </c>
      <c r="B110" s="212" t="s">
        <v>1078</v>
      </c>
      <c r="C110" s="6" t="n">
        <v>4</v>
      </c>
      <c r="D110" s="6" t="s">
        <v>362</v>
      </c>
      <c r="E110" s="6" t="s">
        <v>63</v>
      </c>
      <c r="F110" s="216" t="n">
        <v>137725.86</v>
      </c>
      <c r="G110" s="15" t="n">
        <v>0</v>
      </c>
      <c r="H110" s="15" t="n">
        <v>0</v>
      </c>
      <c r="I110" s="213" t="n">
        <f aca="false">F110</f>
        <v>137725.86</v>
      </c>
      <c r="J110" s="6" t="n">
        <v>2023</v>
      </c>
    </row>
    <row r="111" customFormat="false" ht="12.75" hidden="false" customHeight="true" outlineLevel="0" collapsed="false">
      <c r="A111" s="132" t="n">
        <f aca="false">A110+1</f>
        <v>65</v>
      </c>
      <c r="B111" s="167" t="s">
        <v>1079</v>
      </c>
      <c r="C111" s="6" t="n">
        <v>6</v>
      </c>
      <c r="D111" s="6" t="n">
        <v>1984</v>
      </c>
      <c r="E111" s="6" t="s">
        <v>63</v>
      </c>
      <c r="F111" s="216" t="n">
        <v>178709.15</v>
      </c>
      <c r="G111" s="15" t="n">
        <v>0</v>
      </c>
      <c r="H111" s="15" t="n">
        <v>0</v>
      </c>
      <c r="I111" s="213" t="n">
        <f aca="false">F111</f>
        <v>178709.15</v>
      </c>
      <c r="J111" s="6" t="n">
        <v>2023</v>
      </c>
    </row>
    <row r="112" customFormat="false" ht="12.75" hidden="false" customHeight="true" outlineLevel="0" collapsed="false">
      <c r="A112" s="132" t="n">
        <f aca="false">A111+1</f>
        <v>66</v>
      </c>
      <c r="B112" s="167" t="s">
        <v>1080</v>
      </c>
      <c r="C112" s="6" t="n">
        <v>2</v>
      </c>
      <c r="D112" s="6" t="n">
        <v>1989</v>
      </c>
      <c r="E112" s="6" t="s">
        <v>63</v>
      </c>
      <c r="F112" s="216" t="n">
        <v>94996.57</v>
      </c>
      <c r="G112" s="15" t="n">
        <v>0</v>
      </c>
      <c r="H112" s="15" t="n">
        <v>0</v>
      </c>
      <c r="I112" s="213" t="n">
        <f aca="false">F112</f>
        <v>94996.57</v>
      </c>
      <c r="J112" s="6" t="n">
        <v>2023</v>
      </c>
    </row>
    <row r="113" customFormat="false" ht="12.75" hidden="false" customHeight="true" outlineLevel="0" collapsed="false">
      <c r="A113" s="132" t="n">
        <f aca="false">A112+1</f>
        <v>67</v>
      </c>
      <c r="B113" s="167" t="s">
        <v>1081</v>
      </c>
      <c r="C113" s="6" t="n">
        <v>4</v>
      </c>
      <c r="D113" s="6" t="n">
        <v>1990</v>
      </c>
      <c r="E113" s="6" t="s">
        <v>63</v>
      </c>
      <c r="F113" s="216" t="n">
        <v>137725.86</v>
      </c>
      <c r="G113" s="15" t="n">
        <v>0</v>
      </c>
      <c r="H113" s="15" t="n">
        <v>0</v>
      </c>
      <c r="I113" s="213" t="n">
        <f aca="false">F113</f>
        <v>137725.86</v>
      </c>
      <c r="J113" s="6" t="n">
        <v>2023</v>
      </c>
    </row>
    <row r="114" customFormat="false" ht="12.75" hidden="false" customHeight="true" outlineLevel="0" collapsed="false">
      <c r="A114" s="132" t="n">
        <f aca="false">A113+1</f>
        <v>68</v>
      </c>
      <c r="B114" s="167" t="s">
        <v>1082</v>
      </c>
      <c r="C114" s="6" t="n">
        <v>5</v>
      </c>
      <c r="D114" s="6" t="n">
        <v>1991</v>
      </c>
      <c r="E114" s="6" t="s">
        <v>63</v>
      </c>
      <c r="F114" s="216" t="n">
        <v>164104.35</v>
      </c>
      <c r="G114" s="15" t="n">
        <v>0</v>
      </c>
      <c r="H114" s="15" t="n">
        <v>0</v>
      </c>
      <c r="I114" s="213" t="n">
        <f aca="false">F114</f>
        <v>164104.35</v>
      </c>
      <c r="J114" s="6" t="n">
        <v>2023</v>
      </c>
    </row>
    <row r="115" customFormat="false" ht="12.75" hidden="false" customHeight="true" outlineLevel="0" collapsed="false">
      <c r="A115" s="132" t="n">
        <f aca="false">A114+1</f>
        <v>69</v>
      </c>
      <c r="B115" s="167" t="s">
        <v>1083</v>
      </c>
      <c r="C115" s="6" t="n">
        <v>8</v>
      </c>
      <c r="D115" s="6" t="n">
        <v>1981</v>
      </c>
      <c r="E115" s="6" t="s">
        <v>63</v>
      </c>
      <c r="F115" s="217" t="n">
        <v>215144.065273835</v>
      </c>
      <c r="G115" s="15" t="n">
        <v>0</v>
      </c>
      <c r="H115" s="15" t="n">
        <v>0</v>
      </c>
      <c r="I115" s="213" t="n">
        <f aca="false">F115</f>
        <v>215144.065273835</v>
      </c>
      <c r="J115" s="6" t="n">
        <v>2023</v>
      </c>
    </row>
    <row r="116" customFormat="false" ht="12.75" hidden="false" customHeight="true" outlineLevel="0" collapsed="false">
      <c r="A116" s="132" t="n">
        <f aca="false">A115+1</f>
        <v>70</v>
      </c>
      <c r="B116" s="167" t="s">
        <v>1084</v>
      </c>
      <c r="C116" s="6" t="n">
        <v>2</v>
      </c>
      <c r="D116" s="6" t="n">
        <v>1995</v>
      </c>
      <c r="E116" s="6" t="s">
        <v>63</v>
      </c>
      <c r="F116" s="216" t="n">
        <v>93275.48</v>
      </c>
      <c r="G116" s="15" t="n">
        <v>0</v>
      </c>
      <c r="H116" s="15" t="n">
        <v>0</v>
      </c>
      <c r="I116" s="213" t="n">
        <f aca="false">F116</f>
        <v>93275.48</v>
      </c>
      <c r="J116" s="6" t="n">
        <v>2023</v>
      </c>
    </row>
    <row r="117" customFormat="false" ht="12.75" hidden="false" customHeight="true" outlineLevel="0" collapsed="false">
      <c r="A117" s="132" t="n">
        <f aca="false">A116+1</f>
        <v>71</v>
      </c>
      <c r="B117" s="167" t="s">
        <v>1085</v>
      </c>
      <c r="C117" s="6" t="n">
        <v>2</v>
      </c>
      <c r="D117" s="6" t="n">
        <v>1996</v>
      </c>
      <c r="E117" s="6" t="s">
        <v>63</v>
      </c>
      <c r="F117" s="216" t="n">
        <v>95864.57</v>
      </c>
      <c r="G117" s="15" t="n">
        <v>0</v>
      </c>
      <c r="H117" s="15" t="n">
        <v>0</v>
      </c>
      <c r="I117" s="213" t="n">
        <f aca="false">F117</f>
        <v>95864.57</v>
      </c>
      <c r="J117" s="6" t="n">
        <v>2023</v>
      </c>
    </row>
    <row r="118" customFormat="false" ht="12.75" hidden="false" customHeight="true" outlineLevel="0" collapsed="false">
      <c r="A118" s="161" t="s">
        <v>1086</v>
      </c>
      <c r="B118" s="161"/>
      <c r="C118" s="30" t="n">
        <f aca="false">SUM(C47:C99)</f>
        <v>175</v>
      </c>
      <c r="D118" s="30"/>
      <c r="E118" s="30"/>
      <c r="F118" s="214" t="n">
        <f aca="false">SUM(F47:F117)</f>
        <v>450742393.250475</v>
      </c>
      <c r="G118" s="214" t="n">
        <f aca="false">SUM(G47:G117)</f>
        <v>0</v>
      </c>
      <c r="H118" s="214" t="n">
        <f aca="false">SUM(H47:H117)</f>
        <v>0</v>
      </c>
      <c r="I118" s="214" t="n">
        <f aca="false">SUM(I47:I117)</f>
        <v>450742393.250475</v>
      </c>
      <c r="J118" s="30"/>
    </row>
    <row r="119" customFormat="false" ht="12.75" hidden="false" customHeight="false" outlineLevel="0" collapsed="false">
      <c r="A119" s="132" t="n">
        <v>1</v>
      </c>
      <c r="B119" s="167" t="s">
        <v>1082</v>
      </c>
      <c r="C119" s="6" t="n">
        <v>5</v>
      </c>
      <c r="D119" s="6" t="n">
        <v>1991</v>
      </c>
      <c r="E119" s="6" t="s">
        <v>63</v>
      </c>
      <c r="F119" s="218" t="n">
        <v>12568625.92</v>
      </c>
      <c r="G119" s="15" t="n">
        <v>0</v>
      </c>
      <c r="H119" s="15" t="n">
        <v>0</v>
      </c>
      <c r="I119" s="213" t="n">
        <f aca="false">F119</f>
        <v>12568625.92</v>
      </c>
      <c r="J119" s="6" t="n">
        <v>2024</v>
      </c>
    </row>
    <row r="120" customFormat="false" ht="12.75" hidden="false" customHeight="false" outlineLevel="0" collapsed="false">
      <c r="A120" s="132" t="n">
        <f aca="false">A119+1</f>
        <v>2</v>
      </c>
      <c r="B120" s="167" t="s">
        <v>1083</v>
      </c>
      <c r="C120" s="132" t="n">
        <v>8</v>
      </c>
      <c r="D120" s="132" t="n">
        <v>1981</v>
      </c>
      <c r="E120" s="6" t="s">
        <v>63</v>
      </c>
      <c r="F120" s="218" t="n">
        <v>19992462.03</v>
      </c>
      <c r="G120" s="15" t="n">
        <v>0</v>
      </c>
      <c r="H120" s="15" t="n">
        <v>0</v>
      </c>
      <c r="I120" s="213" t="n">
        <f aca="false">F120</f>
        <v>19992462.03</v>
      </c>
      <c r="J120" s="6" t="n">
        <v>2024</v>
      </c>
    </row>
    <row r="121" customFormat="false" ht="12.75" hidden="false" customHeight="false" outlineLevel="0" collapsed="false">
      <c r="A121" s="132" t="n">
        <f aca="false">A120+1</f>
        <v>3</v>
      </c>
      <c r="B121" s="212" t="s">
        <v>1076</v>
      </c>
      <c r="C121" s="132" t="n">
        <v>6</v>
      </c>
      <c r="D121" s="132" t="s">
        <v>1031</v>
      </c>
      <c r="E121" s="6" t="s">
        <v>63</v>
      </c>
      <c r="F121" s="216" t="n">
        <v>18383939.9</v>
      </c>
      <c r="G121" s="15" t="n">
        <v>0</v>
      </c>
      <c r="H121" s="15" t="n">
        <v>0</v>
      </c>
      <c r="I121" s="213" t="n">
        <f aca="false">F121</f>
        <v>18383939.9</v>
      </c>
      <c r="J121" s="6" t="n">
        <v>2024</v>
      </c>
    </row>
    <row r="122" customFormat="false" ht="12.75" hidden="false" customHeight="false" outlineLevel="0" collapsed="false">
      <c r="A122" s="132" t="n">
        <f aca="false">A121+1</f>
        <v>4</v>
      </c>
      <c r="B122" s="219" t="s">
        <v>1070</v>
      </c>
      <c r="C122" s="132" t="n">
        <v>2</v>
      </c>
      <c r="D122" s="132" t="s">
        <v>1008</v>
      </c>
      <c r="E122" s="6" t="s">
        <v>63</v>
      </c>
      <c r="F122" s="216" t="n">
        <v>6370798.55725418</v>
      </c>
      <c r="G122" s="15" t="n">
        <v>0</v>
      </c>
      <c r="H122" s="15" t="n">
        <v>0</v>
      </c>
      <c r="I122" s="213" t="n">
        <f aca="false">F122</f>
        <v>6370798.55725418</v>
      </c>
      <c r="J122" s="6" t="n">
        <v>2024</v>
      </c>
    </row>
    <row r="123" customFormat="false" ht="12.75" hidden="false" customHeight="false" outlineLevel="0" collapsed="false">
      <c r="A123" s="132" t="n">
        <f aca="false">A122+1</f>
        <v>5</v>
      </c>
      <c r="B123" s="219" t="s">
        <v>1073</v>
      </c>
      <c r="C123" s="132" t="n">
        <v>3</v>
      </c>
      <c r="D123" s="132" t="s">
        <v>362</v>
      </c>
      <c r="E123" s="6" t="s">
        <v>63</v>
      </c>
      <c r="F123" s="216" t="n">
        <v>9502889.56819894</v>
      </c>
      <c r="G123" s="15" t="n">
        <v>0</v>
      </c>
      <c r="H123" s="15" t="n">
        <v>0</v>
      </c>
      <c r="I123" s="213" t="n">
        <f aca="false">F123</f>
        <v>9502889.56819894</v>
      </c>
      <c r="J123" s="6" t="n">
        <v>2024</v>
      </c>
    </row>
    <row r="124" customFormat="false" ht="12.75" hidden="false" customHeight="false" outlineLevel="0" collapsed="false">
      <c r="A124" s="132" t="n">
        <f aca="false">A123+1</f>
        <v>6</v>
      </c>
      <c r="B124" s="167" t="s">
        <v>1077</v>
      </c>
      <c r="C124" s="132" t="n">
        <v>2</v>
      </c>
      <c r="D124" s="132" t="s">
        <v>333</v>
      </c>
      <c r="E124" s="6" t="s">
        <v>63</v>
      </c>
      <c r="F124" s="216" t="n">
        <v>6376083.38374572</v>
      </c>
      <c r="G124" s="15" t="n">
        <v>0</v>
      </c>
      <c r="H124" s="15" t="n">
        <v>0</v>
      </c>
      <c r="I124" s="213" t="n">
        <f aca="false">F124</f>
        <v>6376083.38374572</v>
      </c>
      <c r="J124" s="6" t="n">
        <v>2024</v>
      </c>
    </row>
    <row r="125" customFormat="false" ht="12.75" hidden="false" customHeight="false" outlineLevel="0" collapsed="false">
      <c r="A125" s="132" t="n">
        <f aca="false">A124+1</f>
        <v>7</v>
      </c>
      <c r="B125" s="220" t="s">
        <v>1087</v>
      </c>
      <c r="C125" s="6" t="n">
        <v>2</v>
      </c>
      <c r="D125" s="6" t="n">
        <v>1998</v>
      </c>
      <c r="E125" s="6" t="s">
        <v>52</v>
      </c>
      <c r="F125" s="218" t="n">
        <v>4817112</v>
      </c>
      <c r="G125" s="15" t="n">
        <v>0</v>
      </c>
      <c r="H125" s="15" t="n">
        <v>0</v>
      </c>
      <c r="I125" s="213" t="n">
        <f aca="false">F125</f>
        <v>4817112</v>
      </c>
      <c r="J125" s="6" t="n">
        <v>2024</v>
      </c>
    </row>
    <row r="126" s="7" customFormat="true" ht="12.75" hidden="false" customHeight="false" outlineLevel="0" collapsed="false">
      <c r="A126" s="132" t="n">
        <f aca="false">A125+1</f>
        <v>8</v>
      </c>
      <c r="B126" s="220" t="s">
        <v>1088</v>
      </c>
      <c r="C126" s="6" t="n">
        <v>5</v>
      </c>
      <c r="D126" s="6" t="n">
        <v>1991</v>
      </c>
      <c r="E126" s="6" t="s">
        <v>52</v>
      </c>
      <c r="F126" s="55" t="n">
        <v>15000000</v>
      </c>
      <c r="G126" s="15" t="n">
        <v>0</v>
      </c>
      <c r="H126" s="15" t="n">
        <v>0</v>
      </c>
      <c r="I126" s="213" t="n">
        <f aca="false">F126</f>
        <v>15000000</v>
      </c>
      <c r="J126" s="6" t="n">
        <v>2024</v>
      </c>
    </row>
    <row r="127" s="7" customFormat="true" ht="12.75" hidden="false" customHeight="false" outlineLevel="0" collapsed="false">
      <c r="A127" s="132" t="n">
        <f aca="false">A126+1</f>
        <v>9</v>
      </c>
      <c r="B127" s="220" t="s">
        <v>1089</v>
      </c>
      <c r="C127" s="6" t="n">
        <v>2</v>
      </c>
      <c r="D127" s="6" t="n">
        <v>1990</v>
      </c>
      <c r="E127" s="6" t="s">
        <v>52</v>
      </c>
      <c r="F127" s="55" t="n">
        <v>6000000</v>
      </c>
      <c r="G127" s="15" t="n">
        <v>0</v>
      </c>
      <c r="H127" s="15" t="n">
        <v>0</v>
      </c>
      <c r="I127" s="213" t="n">
        <f aca="false">F127</f>
        <v>6000000</v>
      </c>
      <c r="J127" s="6" t="n">
        <v>2024</v>
      </c>
    </row>
    <row r="128" s="7" customFormat="true" ht="12.75" hidden="false" customHeight="false" outlineLevel="0" collapsed="false">
      <c r="A128" s="132" t="n">
        <f aca="false">A127+1</f>
        <v>10</v>
      </c>
      <c r="B128" s="220" t="s">
        <v>1090</v>
      </c>
      <c r="C128" s="6" t="n">
        <v>4</v>
      </c>
      <c r="D128" s="6" t="n">
        <v>1988</v>
      </c>
      <c r="E128" s="6" t="s">
        <v>52</v>
      </c>
      <c r="F128" s="55" t="n">
        <v>12000000</v>
      </c>
      <c r="G128" s="15" t="n">
        <v>0</v>
      </c>
      <c r="H128" s="15" t="n">
        <v>0</v>
      </c>
      <c r="I128" s="213" t="n">
        <f aca="false">F128</f>
        <v>12000000</v>
      </c>
      <c r="J128" s="6" t="n">
        <v>2024</v>
      </c>
    </row>
    <row r="129" s="7" customFormat="true" ht="12.75" hidden="false" customHeight="false" outlineLevel="0" collapsed="false">
      <c r="A129" s="132" t="n">
        <f aca="false">A128+1</f>
        <v>11</v>
      </c>
      <c r="B129" s="220" t="s">
        <v>1091</v>
      </c>
      <c r="C129" s="6" t="n">
        <v>3</v>
      </c>
      <c r="D129" s="6" t="n">
        <v>1989</v>
      </c>
      <c r="E129" s="6" t="s">
        <v>52</v>
      </c>
      <c r="F129" s="55" t="n">
        <v>9000000</v>
      </c>
      <c r="G129" s="15" t="n">
        <v>0</v>
      </c>
      <c r="H129" s="15" t="n">
        <v>0</v>
      </c>
      <c r="I129" s="213" t="n">
        <f aca="false">F129</f>
        <v>9000000</v>
      </c>
      <c r="J129" s="6" t="n">
        <v>2024</v>
      </c>
    </row>
    <row r="130" s="7" customFormat="true" ht="12.75" hidden="false" customHeight="false" outlineLevel="0" collapsed="false">
      <c r="A130" s="132" t="n">
        <f aca="false">A129+1</f>
        <v>12</v>
      </c>
      <c r="B130" s="220" t="s">
        <v>1092</v>
      </c>
      <c r="C130" s="6" t="n">
        <v>1</v>
      </c>
      <c r="D130" s="6" t="n">
        <v>1970</v>
      </c>
      <c r="E130" s="6" t="s">
        <v>52</v>
      </c>
      <c r="F130" s="55" t="n">
        <v>3000000</v>
      </c>
      <c r="G130" s="15" t="n">
        <v>0</v>
      </c>
      <c r="H130" s="15" t="n">
        <v>0</v>
      </c>
      <c r="I130" s="213" t="n">
        <f aca="false">F130</f>
        <v>3000000</v>
      </c>
      <c r="J130" s="6" t="n">
        <v>2024</v>
      </c>
    </row>
    <row r="131" s="7" customFormat="true" ht="12.75" hidden="false" customHeight="false" outlineLevel="0" collapsed="false">
      <c r="A131" s="132" t="n">
        <f aca="false">A130+1</f>
        <v>13</v>
      </c>
      <c r="B131" s="220" t="s">
        <v>1093</v>
      </c>
      <c r="C131" s="6" t="n">
        <v>3</v>
      </c>
      <c r="D131" s="6" t="n">
        <v>1988</v>
      </c>
      <c r="E131" s="6" t="s">
        <v>52</v>
      </c>
      <c r="F131" s="55" t="n">
        <v>9000000</v>
      </c>
      <c r="G131" s="15" t="n">
        <v>0</v>
      </c>
      <c r="H131" s="15" t="n">
        <v>0</v>
      </c>
      <c r="I131" s="213" t="n">
        <f aca="false">F131</f>
        <v>9000000</v>
      </c>
      <c r="J131" s="6" t="n">
        <v>2024</v>
      </c>
    </row>
    <row r="132" s="7" customFormat="true" ht="12.75" hidden="false" customHeight="false" outlineLevel="0" collapsed="false">
      <c r="A132" s="132" t="n">
        <f aca="false">A131+1</f>
        <v>14</v>
      </c>
      <c r="B132" s="220" t="s">
        <v>1094</v>
      </c>
      <c r="C132" s="6" t="n">
        <v>3</v>
      </c>
      <c r="D132" s="6" t="n">
        <v>1987</v>
      </c>
      <c r="E132" s="6" t="s">
        <v>52</v>
      </c>
      <c r="F132" s="55" t="n">
        <v>9000000</v>
      </c>
      <c r="G132" s="15" t="n">
        <v>0</v>
      </c>
      <c r="H132" s="15" t="n">
        <v>0</v>
      </c>
      <c r="I132" s="213" t="n">
        <f aca="false">F132</f>
        <v>9000000</v>
      </c>
      <c r="J132" s="6" t="n">
        <v>2024</v>
      </c>
    </row>
    <row r="133" s="7" customFormat="true" ht="12.75" hidden="false" customHeight="false" outlineLevel="0" collapsed="false">
      <c r="A133" s="132" t="n">
        <f aca="false">A132+1</f>
        <v>15</v>
      </c>
      <c r="B133" s="220" t="s">
        <v>1095</v>
      </c>
      <c r="C133" s="6" t="n">
        <v>2</v>
      </c>
      <c r="D133" s="6" t="n">
        <v>1986</v>
      </c>
      <c r="E133" s="6" t="s">
        <v>52</v>
      </c>
      <c r="F133" s="55" t="n">
        <v>6000000</v>
      </c>
      <c r="G133" s="15" t="n">
        <v>0</v>
      </c>
      <c r="H133" s="15" t="n">
        <v>0</v>
      </c>
      <c r="I133" s="213" t="n">
        <f aca="false">F133</f>
        <v>6000000</v>
      </c>
      <c r="J133" s="6" t="n">
        <v>2024</v>
      </c>
    </row>
    <row r="134" s="7" customFormat="true" ht="12.75" hidden="false" customHeight="false" outlineLevel="0" collapsed="false">
      <c r="A134" s="132" t="n">
        <f aca="false">A133+1</f>
        <v>16</v>
      </c>
      <c r="B134" s="220" t="s">
        <v>1096</v>
      </c>
      <c r="C134" s="6" t="n">
        <v>2</v>
      </c>
      <c r="D134" s="6" t="n">
        <v>1992</v>
      </c>
      <c r="E134" s="6" t="s">
        <v>52</v>
      </c>
      <c r="F134" s="55" t="n">
        <v>9000000</v>
      </c>
      <c r="G134" s="15" t="n">
        <v>0</v>
      </c>
      <c r="H134" s="15" t="n">
        <v>0</v>
      </c>
      <c r="I134" s="213" t="n">
        <f aca="false">F134</f>
        <v>9000000</v>
      </c>
      <c r="J134" s="6" t="n">
        <v>2024</v>
      </c>
    </row>
    <row r="135" s="7" customFormat="true" ht="12.75" hidden="false" customHeight="false" outlineLevel="0" collapsed="false">
      <c r="A135" s="132" t="n">
        <f aca="false">A134+1</f>
        <v>17</v>
      </c>
      <c r="B135" s="220" t="s">
        <v>1097</v>
      </c>
      <c r="C135" s="6" t="n">
        <v>2</v>
      </c>
      <c r="D135" s="6" t="n">
        <v>1991</v>
      </c>
      <c r="E135" s="6" t="s">
        <v>52</v>
      </c>
      <c r="F135" s="55" t="n">
        <v>6000000</v>
      </c>
      <c r="G135" s="15" t="n">
        <v>0</v>
      </c>
      <c r="H135" s="15" t="n">
        <v>0</v>
      </c>
      <c r="I135" s="213" t="n">
        <f aca="false">F135</f>
        <v>6000000</v>
      </c>
      <c r="J135" s="6" t="n">
        <v>2024</v>
      </c>
    </row>
    <row r="136" s="7" customFormat="true" ht="12.75" hidden="false" customHeight="false" outlineLevel="0" collapsed="false">
      <c r="A136" s="132" t="n">
        <f aca="false">A135+1</f>
        <v>18</v>
      </c>
      <c r="B136" s="220" t="s">
        <v>1098</v>
      </c>
      <c r="C136" s="6" t="n">
        <v>2</v>
      </c>
      <c r="D136" s="6" t="n">
        <v>1997</v>
      </c>
      <c r="E136" s="6" t="s">
        <v>52</v>
      </c>
      <c r="F136" s="55" t="n">
        <v>9000000</v>
      </c>
      <c r="G136" s="15" t="n">
        <v>0</v>
      </c>
      <c r="H136" s="15" t="n">
        <v>0</v>
      </c>
      <c r="I136" s="213" t="n">
        <f aca="false">F136</f>
        <v>9000000</v>
      </c>
      <c r="J136" s="6" t="n">
        <v>2024</v>
      </c>
    </row>
    <row r="137" s="7" customFormat="true" ht="12.75" hidden="false" customHeight="false" outlineLevel="0" collapsed="false">
      <c r="A137" s="132" t="n">
        <f aca="false">A136+1</f>
        <v>19</v>
      </c>
      <c r="B137" s="220" t="s">
        <v>1099</v>
      </c>
      <c r="C137" s="6" t="n">
        <v>3</v>
      </c>
      <c r="D137" s="6" t="n">
        <v>1986</v>
      </c>
      <c r="E137" s="6" t="s">
        <v>52</v>
      </c>
      <c r="F137" s="55" t="n">
        <v>9000000</v>
      </c>
      <c r="G137" s="15" t="n">
        <v>0</v>
      </c>
      <c r="H137" s="15" t="n">
        <v>0</v>
      </c>
      <c r="I137" s="213" t="n">
        <f aca="false">F137</f>
        <v>9000000</v>
      </c>
      <c r="J137" s="6" t="n">
        <v>2024</v>
      </c>
    </row>
    <row r="138" s="7" customFormat="true" ht="12.75" hidden="false" customHeight="false" outlineLevel="0" collapsed="false">
      <c r="A138" s="132" t="n">
        <f aca="false">A137+1</f>
        <v>20</v>
      </c>
      <c r="B138" s="220" t="s">
        <v>1100</v>
      </c>
      <c r="C138" s="6" t="n">
        <v>3</v>
      </c>
      <c r="D138" s="6" t="n">
        <v>1987</v>
      </c>
      <c r="E138" s="6" t="s">
        <v>52</v>
      </c>
      <c r="F138" s="55" t="n">
        <v>9000000</v>
      </c>
      <c r="G138" s="15" t="n">
        <v>0</v>
      </c>
      <c r="H138" s="15" t="n">
        <v>0</v>
      </c>
      <c r="I138" s="213" t="n">
        <f aca="false">F138</f>
        <v>9000000</v>
      </c>
      <c r="J138" s="6" t="n">
        <v>2024</v>
      </c>
    </row>
    <row r="139" s="7" customFormat="true" ht="12.75" hidden="false" customHeight="false" outlineLevel="0" collapsed="false">
      <c r="A139" s="132" t="n">
        <f aca="false">A138+1</f>
        <v>21</v>
      </c>
      <c r="B139" s="220" t="s">
        <v>1101</v>
      </c>
      <c r="C139" s="6" t="n">
        <v>2</v>
      </c>
      <c r="D139" s="6" t="n">
        <v>1986</v>
      </c>
      <c r="E139" s="6" t="s">
        <v>52</v>
      </c>
      <c r="F139" s="55" t="n">
        <v>6000000</v>
      </c>
      <c r="G139" s="15" t="n">
        <v>0</v>
      </c>
      <c r="H139" s="15" t="n">
        <v>0</v>
      </c>
      <c r="I139" s="213" t="n">
        <f aca="false">F139</f>
        <v>6000000</v>
      </c>
      <c r="J139" s="6" t="n">
        <v>2024</v>
      </c>
    </row>
    <row r="140" s="7" customFormat="true" ht="12.75" hidden="false" customHeight="false" outlineLevel="0" collapsed="false">
      <c r="A140" s="132" t="n">
        <f aca="false">A139+1</f>
        <v>22</v>
      </c>
      <c r="B140" s="220" t="s">
        <v>1102</v>
      </c>
      <c r="C140" s="6" t="n">
        <v>6</v>
      </c>
      <c r="D140" s="6" t="n">
        <v>1988</v>
      </c>
      <c r="E140" s="6" t="s">
        <v>52</v>
      </c>
      <c r="F140" s="55" t="n">
        <v>18000000</v>
      </c>
      <c r="G140" s="15" t="n">
        <v>0</v>
      </c>
      <c r="H140" s="15" t="n">
        <v>0</v>
      </c>
      <c r="I140" s="213" t="n">
        <f aca="false">F140</f>
        <v>18000000</v>
      </c>
      <c r="J140" s="6" t="n">
        <v>2024</v>
      </c>
    </row>
    <row r="141" s="7" customFormat="true" ht="12.75" hidden="false" customHeight="false" outlineLevel="0" collapsed="false">
      <c r="A141" s="132" t="n">
        <f aca="false">A140+1</f>
        <v>23</v>
      </c>
      <c r="B141" s="220" t="s">
        <v>1103</v>
      </c>
      <c r="C141" s="6" t="n">
        <v>5</v>
      </c>
      <c r="D141" s="6" t="n">
        <v>1988</v>
      </c>
      <c r="E141" s="6" t="s">
        <v>52</v>
      </c>
      <c r="F141" s="55" t="n">
        <v>15000000</v>
      </c>
      <c r="G141" s="15" t="n">
        <v>0</v>
      </c>
      <c r="H141" s="15" t="n">
        <v>0</v>
      </c>
      <c r="I141" s="213" t="n">
        <f aca="false">F141</f>
        <v>15000000</v>
      </c>
      <c r="J141" s="6" t="n">
        <v>2024</v>
      </c>
    </row>
    <row r="142" s="7" customFormat="true" ht="12.75" hidden="false" customHeight="false" outlineLevel="0" collapsed="false">
      <c r="A142" s="132" t="n">
        <f aca="false">A141+1</f>
        <v>24</v>
      </c>
      <c r="B142" s="220" t="s">
        <v>1104</v>
      </c>
      <c r="C142" s="6" t="n">
        <v>2</v>
      </c>
      <c r="D142" s="6" t="n">
        <v>1994</v>
      </c>
      <c r="E142" s="6" t="s">
        <v>52</v>
      </c>
      <c r="F142" s="55" t="n">
        <v>6000000</v>
      </c>
      <c r="G142" s="15" t="n">
        <v>0</v>
      </c>
      <c r="H142" s="15" t="n">
        <v>0</v>
      </c>
      <c r="I142" s="213" t="n">
        <f aca="false">F142</f>
        <v>6000000</v>
      </c>
      <c r="J142" s="6" t="n">
        <v>2024</v>
      </c>
    </row>
    <row r="143" s="7" customFormat="true" ht="12.75" hidden="false" customHeight="false" outlineLevel="0" collapsed="false">
      <c r="A143" s="132" t="n">
        <f aca="false">A142+1</f>
        <v>25</v>
      </c>
      <c r="B143" s="220" t="s">
        <v>1105</v>
      </c>
      <c r="C143" s="6" t="n">
        <v>6</v>
      </c>
      <c r="D143" s="6" t="n">
        <v>1979</v>
      </c>
      <c r="E143" s="6" t="s">
        <v>52</v>
      </c>
      <c r="F143" s="55" t="n">
        <v>18000000</v>
      </c>
      <c r="G143" s="15" t="n">
        <v>0</v>
      </c>
      <c r="H143" s="15" t="n">
        <v>0</v>
      </c>
      <c r="I143" s="213" t="n">
        <f aca="false">F143</f>
        <v>18000000</v>
      </c>
      <c r="J143" s="6" t="n">
        <v>2024</v>
      </c>
    </row>
    <row r="144" s="7" customFormat="true" ht="12.75" hidden="false" customHeight="false" outlineLevel="0" collapsed="false">
      <c r="A144" s="132" t="n">
        <f aca="false">A143+1</f>
        <v>26</v>
      </c>
      <c r="B144" s="220" t="s">
        <v>1106</v>
      </c>
      <c r="C144" s="6" t="n">
        <v>2</v>
      </c>
      <c r="D144" s="6" t="n">
        <v>1987</v>
      </c>
      <c r="E144" s="6" t="s">
        <v>52</v>
      </c>
      <c r="F144" s="55" t="n">
        <v>6000000</v>
      </c>
      <c r="G144" s="15" t="n">
        <v>0</v>
      </c>
      <c r="H144" s="15" t="n">
        <v>0</v>
      </c>
      <c r="I144" s="213" t="n">
        <f aca="false">F144</f>
        <v>6000000</v>
      </c>
      <c r="J144" s="6" t="n">
        <v>2024</v>
      </c>
    </row>
    <row r="145" s="7" customFormat="true" ht="12.75" hidden="false" customHeight="false" outlineLevel="0" collapsed="false">
      <c r="A145" s="132" t="n">
        <f aca="false">A144+1</f>
        <v>27</v>
      </c>
      <c r="B145" s="220" t="s">
        <v>1107</v>
      </c>
      <c r="C145" s="6" t="n">
        <v>3</v>
      </c>
      <c r="D145" s="6" t="n">
        <v>1993</v>
      </c>
      <c r="E145" s="6" t="s">
        <v>52</v>
      </c>
      <c r="F145" s="55" t="n">
        <v>10500000</v>
      </c>
      <c r="G145" s="15" t="n">
        <v>0</v>
      </c>
      <c r="H145" s="15" t="n">
        <v>0</v>
      </c>
      <c r="I145" s="213" t="n">
        <f aca="false">F145</f>
        <v>10500000</v>
      </c>
      <c r="J145" s="6" t="n">
        <v>2024</v>
      </c>
    </row>
    <row r="146" s="7" customFormat="true" ht="12.75" hidden="false" customHeight="false" outlineLevel="0" collapsed="false">
      <c r="A146" s="132" t="n">
        <f aca="false">A145+1</f>
        <v>28</v>
      </c>
      <c r="B146" s="220" t="s">
        <v>1108</v>
      </c>
      <c r="C146" s="6" t="n">
        <v>6</v>
      </c>
      <c r="D146" s="6" t="n">
        <v>1995</v>
      </c>
      <c r="E146" s="6" t="s">
        <v>52</v>
      </c>
      <c r="F146" s="55" t="n">
        <v>18000000</v>
      </c>
      <c r="G146" s="15" t="n">
        <v>0</v>
      </c>
      <c r="H146" s="15" t="n">
        <v>0</v>
      </c>
      <c r="I146" s="213" t="n">
        <f aca="false">F146</f>
        <v>18000000</v>
      </c>
      <c r="J146" s="6" t="n">
        <v>2024</v>
      </c>
    </row>
    <row r="147" s="7" customFormat="true" ht="12.75" hidden="false" customHeight="false" outlineLevel="0" collapsed="false">
      <c r="A147" s="132" t="n">
        <f aca="false">A146+1</f>
        <v>29</v>
      </c>
      <c r="B147" s="220" t="s">
        <v>1109</v>
      </c>
      <c r="C147" s="6" t="n">
        <v>4</v>
      </c>
      <c r="D147" s="6" t="n">
        <v>1994</v>
      </c>
      <c r="E147" s="6" t="s">
        <v>52</v>
      </c>
      <c r="F147" s="55" t="n">
        <v>12000000</v>
      </c>
      <c r="G147" s="15" t="n">
        <v>0</v>
      </c>
      <c r="H147" s="15" t="n">
        <v>0</v>
      </c>
      <c r="I147" s="213" t="n">
        <f aca="false">F147</f>
        <v>12000000</v>
      </c>
      <c r="J147" s="6" t="n">
        <v>2024</v>
      </c>
    </row>
    <row r="148" s="7" customFormat="true" ht="12.75" hidden="false" customHeight="false" outlineLevel="0" collapsed="false">
      <c r="A148" s="132" t="n">
        <f aca="false">A147+1</f>
        <v>30</v>
      </c>
      <c r="B148" s="220" t="s">
        <v>1110</v>
      </c>
      <c r="C148" s="6" t="n">
        <v>2</v>
      </c>
      <c r="D148" s="6" t="n">
        <v>1994</v>
      </c>
      <c r="E148" s="6" t="s">
        <v>52</v>
      </c>
      <c r="F148" s="55" t="n">
        <v>7000000</v>
      </c>
      <c r="G148" s="15" t="n">
        <v>0</v>
      </c>
      <c r="H148" s="15" t="n">
        <v>0</v>
      </c>
      <c r="I148" s="213" t="n">
        <f aca="false">F148</f>
        <v>7000000</v>
      </c>
      <c r="J148" s="6" t="n">
        <v>2024</v>
      </c>
    </row>
    <row r="149" s="7" customFormat="true" ht="12.75" hidden="false" customHeight="false" outlineLevel="0" collapsed="false">
      <c r="A149" s="132" t="n">
        <f aca="false">A148+1</f>
        <v>31</v>
      </c>
      <c r="B149" s="220" t="s">
        <v>1111</v>
      </c>
      <c r="C149" s="6" t="n">
        <v>5</v>
      </c>
      <c r="D149" s="6" t="n">
        <v>1990</v>
      </c>
      <c r="E149" s="6" t="s">
        <v>52</v>
      </c>
      <c r="F149" s="55" t="n">
        <v>15000000</v>
      </c>
      <c r="G149" s="15" t="n">
        <v>0</v>
      </c>
      <c r="H149" s="15" t="n">
        <v>0</v>
      </c>
      <c r="I149" s="213" t="n">
        <f aca="false">F149</f>
        <v>15000000</v>
      </c>
      <c r="J149" s="6" t="n">
        <v>2024</v>
      </c>
    </row>
    <row r="150" s="7" customFormat="true" ht="12.75" hidden="false" customHeight="false" outlineLevel="0" collapsed="false">
      <c r="A150" s="132" t="n">
        <f aca="false">A149+1</f>
        <v>32</v>
      </c>
      <c r="B150" s="220" t="s">
        <v>1112</v>
      </c>
      <c r="C150" s="6" t="n">
        <v>5</v>
      </c>
      <c r="D150" s="6" t="n">
        <v>1989</v>
      </c>
      <c r="E150" s="6" t="s">
        <v>52</v>
      </c>
      <c r="F150" s="55" t="n">
        <v>15000000</v>
      </c>
      <c r="G150" s="15" t="n">
        <v>0</v>
      </c>
      <c r="H150" s="15" t="n">
        <v>0</v>
      </c>
      <c r="I150" s="213" t="n">
        <f aca="false">F150</f>
        <v>15000000</v>
      </c>
      <c r="J150" s="6" t="n">
        <v>2024</v>
      </c>
    </row>
    <row r="151" s="7" customFormat="true" ht="12.75" hidden="false" customHeight="false" outlineLevel="0" collapsed="false">
      <c r="A151" s="132" t="n">
        <f aca="false">A150+1</f>
        <v>33</v>
      </c>
      <c r="B151" s="220" t="s">
        <v>1113</v>
      </c>
      <c r="C151" s="6" t="n">
        <v>4</v>
      </c>
      <c r="D151" s="6" t="n">
        <v>1992</v>
      </c>
      <c r="E151" s="6" t="s">
        <v>52</v>
      </c>
      <c r="F151" s="55" t="n">
        <v>14000000</v>
      </c>
      <c r="G151" s="15" t="n">
        <v>0</v>
      </c>
      <c r="H151" s="15" t="n">
        <v>0</v>
      </c>
      <c r="I151" s="213" t="n">
        <f aca="false">F151</f>
        <v>14000000</v>
      </c>
      <c r="J151" s="6" t="n">
        <v>2024</v>
      </c>
    </row>
    <row r="152" s="7" customFormat="true" ht="12.75" hidden="false" customHeight="false" outlineLevel="0" collapsed="false">
      <c r="A152" s="132" t="n">
        <f aca="false">A151+1</f>
        <v>34</v>
      </c>
      <c r="B152" s="220" t="s">
        <v>1114</v>
      </c>
      <c r="C152" s="6" t="n">
        <v>6</v>
      </c>
      <c r="D152" s="6" t="n">
        <v>1988</v>
      </c>
      <c r="E152" s="6" t="s">
        <v>52</v>
      </c>
      <c r="F152" s="55" t="n">
        <v>18000000</v>
      </c>
      <c r="G152" s="15" t="n">
        <v>0</v>
      </c>
      <c r="H152" s="15" t="n">
        <v>0</v>
      </c>
      <c r="I152" s="213" t="n">
        <f aca="false">F152</f>
        <v>18000000</v>
      </c>
      <c r="J152" s="6" t="n">
        <v>2024</v>
      </c>
    </row>
    <row r="153" s="7" customFormat="true" ht="12.75" hidden="false" customHeight="false" outlineLevel="0" collapsed="false">
      <c r="A153" s="132" t="n">
        <f aca="false">A152+1</f>
        <v>35</v>
      </c>
      <c r="B153" s="220" t="s">
        <v>1115</v>
      </c>
      <c r="C153" s="6" t="n">
        <v>4</v>
      </c>
      <c r="D153" s="6" t="n">
        <v>1994</v>
      </c>
      <c r="E153" s="6" t="s">
        <v>52</v>
      </c>
      <c r="F153" s="55" t="n">
        <v>14000000</v>
      </c>
      <c r="G153" s="15" t="n">
        <v>0</v>
      </c>
      <c r="H153" s="15" t="n">
        <v>0</v>
      </c>
      <c r="I153" s="213" t="n">
        <f aca="false">F153</f>
        <v>14000000</v>
      </c>
      <c r="J153" s="6" t="n">
        <v>2024</v>
      </c>
    </row>
    <row r="154" customFormat="false" ht="12.75" hidden="false" customHeight="false" outlineLevel="0" collapsed="false">
      <c r="A154" s="132" t="n">
        <f aca="false">A153+1</f>
        <v>36</v>
      </c>
      <c r="B154" s="167" t="s">
        <v>1116</v>
      </c>
      <c r="C154" s="132" t="n">
        <v>5</v>
      </c>
      <c r="D154" s="132" t="n">
        <v>1991</v>
      </c>
      <c r="E154" s="6" t="s">
        <v>63</v>
      </c>
      <c r="F154" s="213" t="n">
        <v>171673.76</v>
      </c>
      <c r="G154" s="15" t="n">
        <v>0</v>
      </c>
      <c r="H154" s="15" t="n">
        <v>0</v>
      </c>
      <c r="I154" s="213" t="n">
        <f aca="false">F154</f>
        <v>171673.76</v>
      </c>
      <c r="J154" s="6" t="n">
        <v>2024</v>
      </c>
    </row>
    <row r="155" customFormat="false" ht="12.75" hidden="false" customHeight="false" outlineLevel="0" collapsed="false">
      <c r="A155" s="132" t="n">
        <f aca="false">A154+1</f>
        <v>37</v>
      </c>
      <c r="B155" s="167" t="s">
        <v>1117</v>
      </c>
      <c r="C155" s="132" t="n">
        <v>3</v>
      </c>
      <c r="D155" s="132" t="n">
        <v>1996</v>
      </c>
      <c r="E155" s="6" t="s">
        <v>63</v>
      </c>
      <c r="F155" s="213" t="n">
        <v>103089.39</v>
      </c>
      <c r="G155" s="15" t="n">
        <v>0</v>
      </c>
      <c r="H155" s="15" t="n">
        <v>0</v>
      </c>
      <c r="I155" s="213" t="n">
        <f aca="false">F155</f>
        <v>103089.39</v>
      </c>
      <c r="J155" s="6" t="n">
        <v>2024</v>
      </c>
    </row>
    <row r="156" customFormat="false" ht="12.75" hidden="false" customHeight="true" outlineLevel="0" collapsed="false">
      <c r="A156" s="132" t="n">
        <f aca="false">A155+1</f>
        <v>38</v>
      </c>
      <c r="B156" s="212" t="s">
        <v>1118</v>
      </c>
      <c r="C156" s="132" t="n">
        <v>4</v>
      </c>
      <c r="D156" s="132" t="s">
        <v>1019</v>
      </c>
      <c r="E156" s="6" t="s">
        <v>63</v>
      </c>
      <c r="F156" s="213" t="n">
        <v>137633.07</v>
      </c>
      <c r="G156" s="15" t="n">
        <v>0</v>
      </c>
      <c r="H156" s="15" t="n">
        <v>0</v>
      </c>
      <c r="I156" s="213" t="n">
        <f aca="false">F156</f>
        <v>137633.07</v>
      </c>
      <c r="J156" s="6" t="n">
        <v>2024</v>
      </c>
    </row>
    <row r="157" customFormat="false" ht="12.75" hidden="false" customHeight="true" outlineLevel="0" collapsed="false">
      <c r="A157" s="132" t="n">
        <f aca="false">A156+1</f>
        <v>39</v>
      </c>
      <c r="B157" s="212" t="s">
        <v>1119</v>
      </c>
      <c r="C157" s="132" t="n">
        <v>4</v>
      </c>
      <c r="D157" s="132" t="s">
        <v>1015</v>
      </c>
      <c r="E157" s="6" t="s">
        <v>63</v>
      </c>
      <c r="F157" s="213" t="n">
        <v>137633.07</v>
      </c>
      <c r="G157" s="15" t="n">
        <v>0</v>
      </c>
      <c r="H157" s="15" t="n">
        <v>0</v>
      </c>
      <c r="I157" s="213" t="n">
        <f aca="false">F157</f>
        <v>137633.07</v>
      </c>
      <c r="J157" s="6" t="n">
        <v>2024</v>
      </c>
    </row>
    <row r="158" customFormat="false" ht="12.75" hidden="false" customHeight="true" outlineLevel="0" collapsed="false">
      <c r="A158" s="132" t="n">
        <f aca="false">A157+1</f>
        <v>40</v>
      </c>
      <c r="B158" s="212" t="s">
        <v>1120</v>
      </c>
      <c r="C158" s="132" t="n">
        <v>2</v>
      </c>
      <c r="D158" s="132" t="s">
        <v>1008</v>
      </c>
      <c r="E158" s="6" t="s">
        <v>63</v>
      </c>
      <c r="F158" s="213" t="n">
        <v>68694.8</v>
      </c>
      <c r="G158" s="15" t="n">
        <v>0</v>
      </c>
      <c r="H158" s="15" t="n">
        <v>0</v>
      </c>
      <c r="I158" s="213" t="n">
        <f aca="false">F158</f>
        <v>68694.8</v>
      </c>
      <c r="J158" s="6" t="n">
        <v>2024</v>
      </c>
    </row>
    <row r="159" customFormat="false" ht="12.75" hidden="false" customHeight="true" outlineLevel="0" collapsed="false">
      <c r="A159" s="132" t="n">
        <f aca="false">A158+1</f>
        <v>41</v>
      </c>
      <c r="B159" s="212" t="s">
        <v>1121</v>
      </c>
      <c r="C159" s="6" t="n">
        <v>4</v>
      </c>
      <c r="D159" s="6" t="s">
        <v>362</v>
      </c>
      <c r="E159" s="6" t="s">
        <v>63</v>
      </c>
      <c r="F159" s="213" t="n">
        <v>137367.82</v>
      </c>
      <c r="G159" s="15" t="n">
        <v>0</v>
      </c>
      <c r="H159" s="15" t="n">
        <v>0</v>
      </c>
      <c r="I159" s="213" t="n">
        <f aca="false">F159</f>
        <v>137367.82</v>
      </c>
      <c r="J159" s="6" t="n">
        <v>2024</v>
      </c>
    </row>
    <row r="160" customFormat="false" ht="12.75" hidden="false" customHeight="true" outlineLevel="0" collapsed="false">
      <c r="A160" s="132" t="n">
        <f aca="false">A159+1</f>
        <v>42</v>
      </c>
      <c r="B160" s="212" t="s">
        <v>1122</v>
      </c>
      <c r="C160" s="6" t="n">
        <v>5</v>
      </c>
      <c r="D160" s="6" t="s">
        <v>362</v>
      </c>
      <c r="E160" s="6" t="s">
        <v>63</v>
      </c>
      <c r="F160" s="213" t="n">
        <v>171673.76</v>
      </c>
      <c r="G160" s="15" t="n">
        <v>0</v>
      </c>
      <c r="H160" s="15" t="n">
        <v>0</v>
      </c>
      <c r="I160" s="213" t="n">
        <f aca="false">F160</f>
        <v>171673.76</v>
      </c>
      <c r="J160" s="6" t="n">
        <v>2024</v>
      </c>
    </row>
    <row r="161" customFormat="false" ht="12.75" hidden="false" customHeight="true" outlineLevel="0" collapsed="false">
      <c r="A161" s="132" t="n">
        <f aca="false">A160+1</f>
        <v>43</v>
      </c>
      <c r="B161" s="212" t="s">
        <v>1123</v>
      </c>
      <c r="C161" s="6" t="n">
        <v>2</v>
      </c>
      <c r="D161" s="6" t="s">
        <v>1031</v>
      </c>
      <c r="E161" s="6" t="s">
        <v>63</v>
      </c>
      <c r="F161" s="213" t="n">
        <v>68707.51</v>
      </c>
      <c r="G161" s="15" t="n">
        <v>0</v>
      </c>
      <c r="H161" s="15" t="n">
        <v>0</v>
      </c>
      <c r="I161" s="213" t="n">
        <f aca="false">F161</f>
        <v>68707.51</v>
      </c>
      <c r="J161" s="6" t="n">
        <v>2024</v>
      </c>
    </row>
    <row r="162" customFormat="false" ht="12.75" hidden="false" customHeight="false" outlineLevel="0" collapsed="false">
      <c r="A162" s="132" t="n">
        <f aca="false">A161+1</f>
        <v>44</v>
      </c>
      <c r="B162" s="167" t="s">
        <v>1124</v>
      </c>
      <c r="C162" s="6" t="n">
        <v>3</v>
      </c>
      <c r="D162" s="6" t="n">
        <v>1989</v>
      </c>
      <c r="E162" s="6" t="s">
        <v>63</v>
      </c>
      <c r="F162" s="213" t="n">
        <v>103049.11</v>
      </c>
      <c r="G162" s="15" t="n">
        <v>0</v>
      </c>
      <c r="H162" s="15" t="n">
        <v>0</v>
      </c>
      <c r="I162" s="213" t="n">
        <f aca="false">F162</f>
        <v>103049.11</v>
      </c>
      <c r="J162" s="6" t="n">
        <v>2024</v>
      </c>
    </row>
    <row r="163" customFormat="false" ht="12.75" hidden="false" customHeight="true" outlineLevel="0" collapsed="false">
      <c r="A163" s="132" t="n">
        <f aca="false">A162+1</f>
        <v>45</v>
      </c>
      <c r="B163" s="212" t="s">
        <v>1125</v>
      </c>
      <c r="C163" s="6" t="n">
        <v>3</v>
      </c>
      <c r="D163" s="6" t="s">
        <v>1026</v>
      </c>
      <c r="E163" s="6" t="s">
        <v>63</v>
      </c>
      <c r="F163" s="213" t="n">
        <v>103049.11</v>
      </c>
      <c r="G163" s="15" t="n">
        <v>0</v>
      </c>
      <c r="H163" s="15" t="n">
        <v>0</v>
      </c>
      <c r="I163" s="213" t="n">
        <f aca="false">F163</f>
        <v>103049.11</v>
      </c>
      <c r="J163" s="6" t="n">
        <v>2024</v>
      </c>
    </row>
    <row r="164" customFormat="false" ht="12.75" hidden="false" customHeight="true" outlineLevel="0" collapsed="false">
      <c r="A164" s="161" t="s">
        <v>1126</v>
      </c>
      <c r="B164" s="161"/>
      <c r="C164" s="30" t="n">
        <f aca="false">SUM(C119:C153)</f>
        <v>125</v>
      </c>
      <c r="D164" s="30"/>
      <c r="E164" s="30"/>
      <c r="F164" s="221" t="n">
        <f aca="false">SUM(F119:F163)</f>
        <v>382714482.759199</v>
      </c>
      <c r="G164" s="221" t="n">
        <f aca="false">SUM(G119:G163)</f>
        <v>0</v>
      </c>
      <c r="H164" s="221" t="n">
        <f aca="false">SUM(H119:H163)</f>
        <v>0</v>
      </c>
      <c r="I164" s="214" t="n">
        <f aca="false">SUM(I119:I163)</f>
        <v>382714482.759199</v>
      </c>
      <c r="J164" s="30"/>
    </row>
    <row r="165" customFormat="false" ht="12.75" hidden="false" customHeight="true" outlineLevel="0" collapsed="false">
      <c r="A165" s="155" t="s">
        <v>1127</v>
      </c>
      <c r="B165" s="155"/>
      <c r="C165" s="6"/>
      <c r="D165" s="6"/>
      <c r="E165" s="6"/>
      <c r="F165" s="55"/>
      <c r="G165" s="15"/>
      <c r="H165" s="15"/>
      <c r="I165" s="15"/>
      <c r="J165" s="6"/>
      <c r="L165" s="130"/>
      <c r="Q165" s="129"/>
      <c r="R165" s="129"/>
      <c r="S165" s="129"/>
    </row>
    <row r="166" s="222" customFormat="true" ht="12.75" hidden="false" customHeight="true" outlineLevel="0" collapsed="false">
      <c r="A166" s="141" t="n">
        <v>1</v>
      </c>
      <c r="B166" s="155" t="s">
        <v>1128</v>
      </c>
      <c r="C166" s="6" t="n">
        <v>1</v>
      </c>
      <c r="D166" s="6" t="s">
        <v>1002</v>
      </c>
      <c r="E166" s="6" t="s">
        <v>52</v>
      </c>
      <c r="F166" s="55" t="n">
        <v>3300000</v>
      </c>
      <c r="G166" s="59" t="n">
        <v>0</v>
      </c>
      <c r="H166" s="59" t="n">
        <v>0</v>
      </c>
      <c r="I166" s="213" t="n">
        <v>3300000</v>
      </c>
      <c r="J166" s="6" t="n">
        <v>2023</v>
      </c>
    </row>
    <row r="167" s="222" customFormat="true" ht="12.75" hidden="false" customHeight="true" outlineLevel="0" collapsed="false">
      <c r="A167" s="141" t="n">
        <v>2</v>
      </c>
      <c r="B167" s="155" t="s">
        <v>1129</v>
      </c>
      <c r="C167" s="6" t="n">
        <v>2</v>
      </c>
      <c r="D167" s="6" t="s">
        <v>362</v>
      </c>
      <c r="E167" s="6" t="s">
        <v>52</v>
      </c>
      <c r="F167" s="55" t="n">
        <v>6500000</v>
      </c>
      <c r="G167" s="15" t="n">
        <v>0</v>
      </c>
      <c r="H167" s="15" t="n">
        <v>0</v>
      </c>
      <c r="I167" s="213" t="n">
        <v>6500000</v>
      </c>
      <c r="J167" s="6" t="n">
        <v>2023</v>
      </c>
    </row>
    <row r="168" s="222" customFormat="true" ht="12.75" hidden="false" customHeight="true" outlineLevel="0" collapsed="false">
      <c r="A168" s="141" t="n">
        <v>3</v>
      </c>
      <c r="B168" s="155" t="s">
        <v>1130</v>
      </c>
      <c r="C168" s="6" t="n">
        <v>2</v>
      </c>
      <c r="D168" s="6" t="s">
        <v>333</v>
      </c>
      <c r="E168" s="6" t="s">
        <v>52</v>
      </c>
      <c r="F168" s="55" t="n">
        <v>6500000</v>
      </c>
      <c r="G168" s="15" t="n">
        <v>0</v>
      </c>
      <c r="H168" s="15" t="n">
        <v>0</v>
      </c>
      <c r="I168" s="213" t="n">
        <v>6500000</v>
      </c>
      <c r="J168" s="6" t="n">
        <v>2023</v>
      </c>
    </row>
    <row r="169" s="222" customFormat="true" ht="12.75" hidden="false" customHeight="true" outlineLevel="0" collapsed="false">
      <c r="A169" s="141" t="n">
        <v>4</v>
      </c>
      <c r="B169" s="155" t="s">
        <v>1131</v>
      </c>
      <c r="C169" s="6" t="n">
        <v>1</v>
      </c>
      <c r="D169" s="6" t="s">
        <v>1044</v>
      </c>
      <c r="E169" s="6" t="s">
        <v>52</v>
      </c>
      <c r="F169" s="55" t="n">
        <v>3300000</v>
      </c>
      <c r="G169" s="15" t="n">
        <v>0</v>
      </c>
      <c r="H169" s="15" t="n">
        <v>0</v>
      </c>
      <c r="I169" s="213" t="n">
        <v>3300000</v>
      </c>
      <c r="J169" s="6" t="n">
        <v>2023</v>
      </c>
    </row>
    <row r="170" s="222" customFormat="true" ht="12.75" hidden="false" customHeight="true" outlineLevel="0" collapsed="false">
      <c r="A170" s="141" t="n">
        <v>5</v>
      </c>
      <c r="B170" s="155" t="s">
        <v>1132</v>
      </c>
      <c r="C170" s="6" t="n">
        <v>1</v>
      </c>
      <c r="D170" s="6" t="s">
        <v>1002</v>
      </c>
      <c r="E170" s="6" t="s">
        <v>52</v>
      </c>
      <c r="F170" s="55" t="n">
        <v>3300000</v>
      </c>
      <c r="G170" s="15" t="n">
        <v>0</v>
      </c>
      <c r="H170" s="15" t="n">
        <v>0</v>
      </c>
      <c r="I170" s="213" t="n">
        <v>3300000</v>
      </c>
      <c r="J170" s="6" t="n">
        <v>2023</v>
      </c>
    </row>
    <row r="171" s="222" customFormat="true" ht="12.75" hidden="false" customHeight="true" outlineLevel="0" collapsed="false">
      <c r="A171" s="141" t="n">
        <v>6</v>
      </c>
      <c r="B171" s="155" t="s">
        <v>1133</v>
      </c>
      <c r="C171" s="6" t="n">
        <v>1</v>
      </c>
      <c r="D171" s="6" t="s">
        <v>1002</v>
      </c>
      <c r="E171" s="6" t="s">
        <v>52</v>
      </c>
      <c r="F171" s="55" t="n">
        <v>3300000</v>
      </c>
      <c r="G171" s="15" t="n">
        <v>0</v>
      </c>
      <c r="H171" s="15" t="n">
        <v>0</v>
      </c>
      <c r="I171" s="213" t="n">
        <v>3300000</v>
      </c>
      <c r="J171" s="6" t="n">
        <v>2023</v>
      </c>
    </row>
    <row r="172" s="222" customFormat="true" ht="12.75" hidden="false" customHeight="true" outlineLevel="0" collapsed="false">
      <c r="A172" s="141" t="n">
        <v>7</v>
      </c>
      <c r="B172" s="155" t="s">
        <v>1134</v>
      </c>
      <c r="C172" s="6" t="n">
        <v>1</v>
      </c>
      <c r="D172" s="6" t="s">
        <v>1002</v>
      </c>
      <c r="E172" s="6" t="s">
        <v>52</v>
      </c>
      <c r="F172" s="55" t="n">
        <v>3300000</v>
      </c>
      <c r="G172" s="15" t="n">
        <v>0</v>
      </c>
      <c r="H172" s="15" t="n">
        <v>0</v>
      </c>
      <c r="I172" s="213" t="n">
        <v>3300000</v>
      </c>
      <c r="J172" s="6" t="n">
        <v>2023</v>
      </c>
    </row>
    <row r="173" s="222" customFormat="true" ht="12.75" hidden="false" customHeight="true" outlineLevel="0" collapsed="false">
      <c r="A173" s="141" t="n">
        <v>8</v>
      </c>
      <c r="B173" s="155" t="s">
        <v>1135</v>
      </c>
      <c r="C173" s="6" t="n">
        <v>1</v>
      </c>
      <c r="D173" s="6" t="s">
        <v>1002</v>
      </c>
      <c r="E173" s="6" t="s">
        <v>52</v>
      </c>
      <c r="F173" s="55" t="n">
        <v>3300000</v>
      </c>
      <c r="G173" s="15" t="n">
        <v>0</v>
      </c>
      <c r="H173" s="15" t="n">
        <v>0</v>
      </c>
      <c r="I173" s="213" t="n">
        <v>3300000</v>
      </c>
      <c r="J173" s="6" t="n">
        <v>2023</v>
      </c>
    </row>
    <row r="174" s="222" customFormat="true" ht="12.75" hidden="false" customHeight="true" outlineLevel="0" collapsed="false">
      <c r="A174" s="141" t="n">
        <v>9</v>
      </c>
      <c r="B174" s="155" t="s">
        <v>1136</v>
      </c>
      <c r="C174" s="6" t="n">
        <v>1</v>
      </c>
      <c r="D174" s="6" t="s">
        <v>333</v>
      </c>
      <c r="E174" s="6" t="s">
        <v>52</v>
      </c>
      <c r="F174" s="55" t="n">
        <v>3000000</v>
      </c>
      <c r="G174" s="59" t="n">
        <v>0</v>
      </c>
      <c r="H174" s="59" t="n">
        <v>0</v>
      </c>
      <c r="I174" s="213" t="n">
        <f aca="false">F174</f>
        <v>3000000</v>
      </c>
      <c r="J174" s="6" t="n">
        <v>2023</v>
      </c>
    </row>
    <row r="175" s="222" customFormat="true" ht="12.75" hidden="false" customHeight="true" outlineLevel="0" collapsed="false">
      <c r="A175" s="141" t="n">
        <v>10</v>
      </c>
      <c r="B175" s="155" t="s">
        <v>1137</v>
      </c>
      <c r="C175" s="6" t="n">
        <v>1</v>
      </c>
      <c r="D175" s="6" t="s">
        <v>1002</v>
      </c>
      <c r="E175" s="6" t="s">
        <v>52</v>
      </c>
      <c r="F175" s="55" t="n">
        <v>3000000</v>
      </c>
      <c r="G175" s="59" t="n">
        <v>0</v>
      </c>
      <c r="H175" s="59" t="n">
        <v>0</v>
      </c>
      <c r="I175" s="213" t="n">
        <f aca="false">F175</f>
        <v>3000000</v>
      </c>
      <c r="J175" s="6" t="n">
        <v>2023</v>
      </c>
    </row>
    <row r="176" s="222" customFormat="true" ht="12.75" hidden="false" customHeight="true" outlineLevel="0" collapsed="false">
      <c r="A176" s="141" t="n">
        <v>11</v>
      </c>
      <c r="B176" s="155" t="s">
        <v>1138</v>
      </c>
      <c r="C176" s="6" t="n">
        <v>4</v>
      </c>
      <c r="D176" s="6" t="s">
        <v>1002</v>
      </c>
      <c r="E176" s="6" t="s">
        <v>52</v>
      </c>
      <c r="F176" s="116" t="n">
        <v>12000000</v>
      </c>
      <c r="G176" s="59" t="n">
        <v>0</v>
      </c>
      <c r="H176" s="59" t="n">
        <v>0</v>
      </c>
      <c r="I176" s="213" t="n">
        <f aca="false">F176</f>
        <v>12000000</v>
      </c>
      <c r="J176" s="6" t="n">
        <v>2023</v>
      </c>
    </row>
    <row r="177" s="222" customFormat="true" ht="12.75" hidden="false" customHeight="true" outlineLevel="0" collapsed="false">
      <c r="A177" s="141" t="n">
        <v>12</v>
      </c>
      <c r="B177" s="155" t="s">
        <v>1139</v>
      </c>
      <c r="C177" s="6" t="n">
        <v>2</v>
      </c>
      <c r="D177" s="6" t="s">
        <v>1019</v>
      </c>
      <c r="E177" s="6" t="s">
        <v>52</v>
      </c>
      <c r="F177" s="55" t="n">
        <v>6000000</v>
      </c>
      <c r="G177" s="59" t="n">
        <v>0</v>
      </c>
      <c r="H177" s="59" t="n">
        <v>0</v>
      </c>
      <c r="I177" s="213" t="n">
        <f aca="false">F177</f>
        <v>6000000</v>
      </c>
      <c r="J177" s="6" t="n">
        <v>2023</v>
      </c>
    </row>
    <row r="178" s="222" customFormat="true" ht="12.75" hidden="false" customHeight="true" outlineLevel="0" collapsed="false">
      <c r="A178" s="141" t="n">
        <v>13</v>
      </c>
      <c r="B178" s="155" t="s">
        <v>1140</v>
      </c>
      <c r="C178" s="6" t="n">
        <v>2</v>
      </c>
      <c r="D178" s="6" t="s">
        <v>333</v>
      </c>
      <c r="E178" s="6" t="s">
        <v>52</v>
      </c>
      <c r="F178" s="55" t="n">
        <v>6000000</v>
      </c>
      <c r="G178" s="15" t="n">
        <v>0</v>
      </c>
      <c r="H178" s="15" t="n">
        <v>0</v>
      </c>
      <c r="I178" s="213" t="n">
        <f aca="false">F178</f>
        <v>6000000</v>
      </c>
      <c r="J178" s="6" t="n">
        <v>2023</v>
      </c>
    </row>
    <row r="179" s="222" customFormat="true" ht="12.75" hidden="false" customHeight="true" outlineLevel="0" collapsed="false">
      <c r="A179" s="141" t="n">
        <v>14</v>
      </c>
      <c r="B179" s="155" t="s">
        <v>1141</v>
      </c>
      <c r="C179" s="6" t="n">
        <v>1</v>
      </c>
      <c r="D179" s="6" t="s">
        <v>1026</v>
      </c>
      <c r="E179" s="6" t="s">
        <v>52</v>
      </c>
      <c r="F179" s="55" t="n">
        <v>3000000</v>
      </c>
      <c r="G179" s="15" t="n">
        <v>0</v>
      </c>
      <c r="H179" s="15" t="n">
        <v>0</v>
      </c>
      <c r="I179" s="213" t="n">
        <f aca="false">F179</f>
        <v>3000000</v>
      </c>
      <c r="J179" s="6" t="n">
        <v>2023</v>
      </c>
    </row>
    <row r="180" s="222" customFormat="true" ht="12.75" hidden="false" customHeight="true" outlineLevel="0" collapsed="false">
      <c r="A180" s="141" t="n">
        <v>15</v>
      </c>
      <c r="B180" s="155" t="s">
        <v>1142</v>
      </c>
      <c r="C180" s="6" t="n">
        <v>1</v>
      </c>
      <c r="D180" s="6" t="s">
        <v>1031</v>
      </c>
      <c r="E180" s="6" t="s">
        <v>52</v>
      </c>
      <c r="F180" s="55" t="n">
        <v>3500000</v>
      </c>
      <c r="G180" s="15" t="n">
        <v>0</v>
      </c>
      <c r="H180" s="15" t="n">
        <v>0</v>
      </c>
      <c r="I180" s="213" t="n">
        <f aca="false">F180</f>
        <v>3500000</v>
      </c>
      <c r="J180" s="6" t="n">
        <v>2023</v>
      </c>
    </row>
    <row r="181" s="222" customFormat="true" ht="12.75" hidden="false" customHeight="true" outlineLevel="0" collapsed="false">
      <c r="A181" s="141" t="n">
        <v>16</v>
      </c>
      <c r="B181" s="155" t="s">
        <v>1143</v>
      </c>
      <c r="C181" s="6" t="n">
        <v>1</v>
      </c>
      <c r="D181" s="6" t="s">
        <v>1002</v>
      </c>
      <c r="E181" s="6" t="s">
        <v>52</v>
      </c>
      <c r="F181" s="55" t="n">
        <v>3000000</v>
      </c>
      <c r="G181" s="15" t="n">
        <v>0</v>
      </c>
      <c r="H181" s="15" t="n">
        <v>0</v>
      </c>
      <c r="I181" s="213" t="n">
        <f aca="false">F181</f>
        <v>3000000</v>
      </c>
      <c r="J181" s="6" t="n">
        <v>2023</v>
      </c>
    </row>
    <row r="182" customFormat="false" ht="12.75" hidden="false" customHeight="true" outlineLevel="0" collapsed="false">
      <c r="A182" s="161" t="s">
        <v>1144</v>
      </c>
      <c r="B182" s="161"/>
      <c r="C182" s="30" t="n">
        <f aca="false">SUM(C166:C181)</f>
        <v>23</v>
      </c>
      <c r="D182" s="30"/>
      <c r="E182" s="30"/>
      <c r="F182" s="214" t="n">
        <f aca="false">SUM(F166:F181)</f>
        <v>72300000</v>
      </c>
      <c r="G182" s="214" t="n">
        <f aca="false">SUM(G166:G181)</f>
        <v>0</v>
      </c>
      <c r="H182" s="214" t="n">
        <f aca="false">SUM(H166:H181)</f>
        <v>0</v>
      </c>
      <c r="I182" s="214" t="n">
        <f aca="false">SUM(I166:I181)</f>
        <v>72300000</v>
      </c>
      <c r="J182" s="30"/>
      <c r="L182" s="130"/>
      <c r="Q182" s="129"/>
      <c r="R182" s="129"/>
      <c r="S182" s="129"/>
    </row>
    <row r="183" s="222" customFormat="true" ht="12.75" hidden="false" customHeight="true" outlineLevel="0" collapsed="false">
      <c r="A183" s="141" t="n">
        <v>1</v>
      </c>
      <c r="B183" s="155" t="s">
        <v>1145</v>
      </c>
      <c r="C183" s="6" t="n">
        <v>1</v>
      </c>
      <c r="D183" s="6" t="n">
        <v>1982</v>
      </c>
      <c r="E183" s="6" t="s">
        <v>52</v>
      </c>
      <c r="F183" s="55" t="n">
        <v>2672000</v>
      </c>
      <c r="G183" s="15" t="n">
        <v>0</v>
      </c>
      <c r="H183" s="15" t="n">
        <v>0</v>
      </c>
      <c r="I183" s="213" t="n">
        <v>2672000</v>
      </c>
      <c r="J183" s="6" t="n">
        <v>2024</v>
      </c>
    </row>
    <row r="184" s="222" customFormat="true" ht="12.75" hidden="false" customHeight="true" outlineLevel="0" collapsed="false">
      <c r="A184" s="141" t="n">
        <v>2</v>
      </c>
      <c r="B184" s="155" t="s">
        <v>1146</v>
      </c>
      <c r="C184" s="6" t="n">
        <v>1</v>
      </c>
      <c r="D184" s="6" t="n">
        <v>1981</v>
      </c>
      <c r="E184" s="6" t="s">
        <v>52</v>
      </c>
      <c r="F184" s="55" t="n">
        <v>2628000</v>
      </c>
      <c r="G184" s="15" t="n">
        <v>0</v>
      </c>
      <c r="H184" s="15" t="n">
        <v>0</v>
      </c>
      <c r="I184" s="213" t="n">
        <v>2628000</v>
      </c>
      <c r="J184" s="6" t="n">
        <v>2024</v>
      </c>
    </row>
    <row r="185" s="222" customFormat="true" ht="12.75" hidden="false" customHeight="true" outlineLevel="0" collapsed="false">
      <c r="A185" s="141" t="n">
        <v>3</v>
      </c>
      <c r="B185" s="155" t="s">
        <v>1147</v>
      </c>
      <c r="C185" s="6" t="n">
        <v>1</v>
      </c>
      <c r="D185" s="6" t="n">
        <v>1981</v>
      </c>
      <c r="E185" s="6" t="s">
        <v>52</v>
      </c>
      <c r="F185" s="55" t="n">
        <v>2628000</v>
      </c>
      <c r="G185" s="15" t="n">
        <v>0</v>
      </c>
      <c r="H185" s="15" t="n">
        <v>0</v>
      </c>
      <c r="I185" s="213" t="n">
        <v>2628000</v>
      </c>
      <c r="J185" s="6" t="n">
        <v>2024</v>
      </c>
    </row>
    <row r="186" s="222" customFormat="true" ht="12.75" hidden="false" customHeight="true" outlineLevel="0" collapsed="false">
      <c r="A186" s="141" t="n">
        <v>4</v>
      </c>
      <c r="B186" s="155" t="s">
        <v>1148</v>
      </c>
      <c r="C186" s="6" t="n">
        <v>1</v>
      </c>
      <c r="D186" s="6" t="n">
        <v>1981</v>
      </c>
      <c r="E186" s="6" t="s">
        <v>52</v>
      </c>
      <c r="F186" s="55" t="n">
        <v>3000000</v>
      </c>
      <c r="G186" s="15" t="n">
        <v>0</v>
      </c>
      <c r="H186" s="15" t="n">
        <v>0</v>
      </c>
      <c r="I186" s="213" t="n">
        <v>3000000</v>
      </c>
      <c r="J186" s="6" t="n">
        <v>2024</v>
      </c>
    </row>
    <row r="187" s="222" customFormat="true" ht="12.75" hidden="false" customHeight="true" outlineLevel="0" collapsed="false">
      <c r="A187" s="141" t="n">
        <v>5</v>
      </c>
      <c r="B187" s="155" t="s">
        <v>1149</v>
      </c>
      <c r="C187" s="6" t="n">
        <v>1</v>
      </c>
      <c r="D187" s="6" t="n">
        <v>1981</v>
      </c>
      <c r="E187" s="6" t="s">
        <v>52</v>
      </c>
      <c r="F187" s="55" t="n">
        <v>2672000</v>
      </c>
      <c r="G187" s="15" t="n">
        <v>0</v>
      </c>
      <c r="H187" s="15" t="n">
        <v>0</v>
      </c>
      <c r="I187" s="213" t="n">
        <v>2672000</v>
      </c>
      <c r="J187" s="6" t="n">
        <v>2024</v>
      </c>
    </row>
    <row r="188" s="222" customFormat="true" ht="12.75" hidden="false" customHeight="true" outlineLevel="0" collapsed="false">
      <c r="A188" s="141" t="n">
        <v>6</v>
      </c>
      <c r="B188" s="155" t="s">
        <v>1150</v>
      </c>
      <c r="C188" s="6" t="n">
        <v>4</v>
      </c>
      <c r="D188" s="6" t="s">
        <v>333</v>
      </c>
      <c r="E188" s="6" t="s">
        <v>52</v>
      </c>
      <c r="F188" s="55" t="n">
        <v>12000000</v>
      </c>
      <c r="G188" s="59" t="n">
        <v>0</v>
      </c>
      <c r="H188" s="59" t="n">
        <v>0</v>
      </c>
      <c r="I188" s="213" t="n">
        <f aca="false">F188</f>
        <v>12000000</v>
      </c>
      <c r="J188" s="6" t="n">
        <v>2024</v>
      </c>
    </row>
    <row r="189" s="222" customFormat="true" ht="12.75" hidden="false" customHeight="true" outlineLevel="0" collapsed="false">
      <c r="A189" s="141" t="n">
        <v>7</v>
      </c>
      <c r="B189" s="155" t="s">
        <v>1151</v>
      </c>
      <c r="C189" s="6" t="n">
        <v>2</v>
      </c>
      <c r="D189" s="6" t="n">
        <v>1985</v>
      </c>
      <c r="E189" s="6" t="s">
        <v>52</v>
      </c>
      <c r="F189" s="55" t="n">
        <v>6000000</v>
      </c>
      <c r="G189" s="15" t="n">
        <v>0</v>
      </c>
      <c r="H189" s="15" t="n">
        <v>0</v>
      </c>
      <c r="I189" s="213" t="n">
        <f aca="false">F189</f>
        <v>6000000</v>
      </c>
      <c r="J189" s="6" t="n">
        <v>2024</v>
      </c>
    </row>
    <row r="190" s="222" customFormat="true" ht="12.75" hidden="false" customHeight="true" outlineLevel="0" collapsed="false">
      <c r="A190" s="141" t="n">
        <v>8</v>
      </c>
      <c r="B190" s="155" t="s">
        <v>1152</v>
      </c>
      <c r="C190" s="6" t="n">
        <v>1</v>
      </c>
      <c r="D190" s="6" t="n">
        <v>1984</v>
      </c>
      <c r="E190" s="6" t="s">
        <v>52</v>
      </c>
      <c r="F190" s="55" t="n">
        <v>3000000</v>
      </c>
      <c r="G190" s="15" t="n">
        <v>0</v>
      </c>
      <c r="H190" s="15" t="n">
        <v>0</v>
      </c>
      <c r="I190" s="213" t="n">
        <f aca="false">F190</f>
        <v>3000000</v>
      </c>
      <c r="J190" s="6" t="n">
        <v>2024</v>
      </c>
    </row>
    <row r="191" s="222" customFormat="true" ht="12.75" hidden="false" customHeight="true" outlineLevel="0" collapsed="false">
      <c r="A191" s="141" t="n">
        <v>9</v>
      </c>
      <c r="B191" s="155" t="s">
        <v>1153</v>
      </c>
      <c r="C191" s="6" t="n">
        <v>1</v>
      </c>
      <c r="D191" s="6" t="n">
        <v>1983</v>
      </c>
      <c r="E191" s="6" t="s">
        <v>52</v>
      </c>
      <c r="F191" s="55" t="n">
        <v>3000000</v>
      </c>
      <c r="G191" s="15" t="n">
        <v>0</v>
      </c>
      <c r="H191" s="15" t="n">
        <v>0</v>
      </c>
      <c r="I191" s="213" t="n">
        <f aca="false">F191</f>
        <v>3000000</v>
      </c>
      <c r="J191" s="6" t="n">
        <v>2024</v>
      </c>
    </row>
    <row r="192" s="222" customFormat="true" ht="12.75" hidden="false" customHeight="true" outlineLevel="0" collapsed="false">
      <c r="A192" s="141" t="n">
        <v>10</v>
      </c>
      <c r="B192" s="155" t="s">
        <v>1154</v>
      </c>
      <c r="C192" s="6" t="n">
        <v>1</v>
      </c>
      <c r="D192" s="6" t="n">
        <v>1982</v>
      </c>
      <c r="E192" s="6" t="s">
        <v>52</v>
      </c>
      <c r="F192" s="55" t="n">
        <v>3000000</v>
      </c>
      <c r="G192" s="15" t="n">
        <v>0</v>
      </c>
      <c r="H192" s="15" t="n">
        <v>0</v>
      </c>
      <c r="I192" s="213" t="n">
        <f aca="false">F192</f>
        <v>3000000</v>
      </c>
      <c r="J192" s="6" t="n">
        <v>2024</v>
      </c>
    </row>
    <row r="193" s="222" customFormat="true" ht="12.75" hidden="false" customHeight="true" outlineLevel="0" collapsed="false">
      <c r="A193" s="141" t="n">
        <v>11</v>
      </c>
      <c r="B193" s="155" t="s">
        <v>1155</v>
      </c>
      <c r="C193" s="6" t="n">
        <v>2</v>
      </c>
      <c r="D193" s="6" t="n">
        <v>1982</v>
      </c>
      <c r="E193" s="6" t="s">
        <v>52</v>
      </c>
      <c r="F193" s="55" t="n">
        <v>6000000</v>
      </c>
      <c r="G193" s="15" t="n">
        <v>0</v>
      </c>
      <c r="H193" s="15" t="n">
        <v>0</v>
      </c>
      <c r="I193" s="213" t="n">
        <f aca="false">F193</f>
        <v>6000000</v>
      </c>
      <c r="J193" s="6" t="n">
        <v>2024</v>
      </c>
    </row>
    <row r="194" s="222" customFormat="true" ht="12.75" hidden="false" customHeight="true" outlineLevel="0" collapsed="false">
      <c r="A194" s="141" t="n">
        <v>12</v>
      </c>
      <c r="B194" s="155" t="s">
        <v>1156</v>
      </c>
      <c r="C194" s="6" t="n">
        <v>2</v>
      </c>
      <c r="D194" s="6" t="n">
        <v>1983</v>
      </c>
      <c r="E194" s="6" t="s">
        <v>52</v>
      </c>
      <c r="F194" s="55" t="n">
        <v>6000000</v>
      </c>
      <c r="G194" s="15" t="n">
        <v>0</v>
      </c>
      <c r="H194" s="15" t="n">
        <v>0</v>
      </c>
      <c r="I194" s="213" t="n">
        <f aca="false">F194</f>
        <v>6000000</v>
      </c>
      <c r="J194" s="6" t="n">
        <v>2024</v>
      </c>
    </row>
    <row r="195" s="222" customFormat="true" ht="12.75" hidden="false" customHeight="true" outlineLevel="0" collapsed="false">
      <c r="A195" s="141" t="n">
        <v>13</v>
      </c>
      <c r="B195" s="155" t="s">
        <v>1157</v>
      </c>
      <c r="C195" s="6" t="n">
        <v>2</v>
      </c>
      <c r="D195" s="6" t="n">
        <v>1983</v>
      </c>
      <c r="E195" s="6" t="s">
        <v>52</v>
      </c>
      <c r="F195" s="55" t="n">
        <v>6000000</v>
      </c>
      <c r="G195" s="15" t="n">
        <v>0</v>
      </c>
      <c r="H195" s="15" t="n">
        <v>0</v>
      </c>
      <c r="I195" s="213" t="n">
        <f aca="false">F195</f>
        <v>6000000</v>
      </c>
      <c r="J195" s="6" t="n">
        <v>2024</v>
      </c>
    </row>
    <row r="196" s="222" customFormat="true" ht="12.75" hidden="false" customHeight="true" outlineLevel="0" collapsed="false">
      <c r="A196" s="141" t="n">
        <v>14</v>
      </c>
      <c r="B196" s="155" t="s">
        <v>1158</v>
      </c>
      <c r="C196" s="6" t="n">
        <v>1</v>
      </c>
      <c r="D196" s="6" t="s">
        <v>1028</v>
      </c>
      <c r="E196" s="6" t="s">
        <v>52</v>
      </c>
      <c r="F196" s="55" t="n">
        <v>3000000</v>
      </c>
      <c r="G196" s="15" t="n">
        <v>0</v>
      </c>
      <c r="H196" s="15" t="n">
        <v>0</v>
      </c>
      <c r="I196" s="213" t="n">
        <f aca="false">F196</f>
        <v>3000000</v>
      </c>
      <c r="J196" s="6" t="n">
        <v>2024</v>
      </c>
    </row>
    <row r="197" s="222" customFormat="true" ht="12.75" hidden="false" customHeight="true" outlineLevel="0" collapsed="false">
      <c r="A197" s="141" t="n">
        <v>15</v>
      </c>
      <c r="B197" s="155" t="s">
        <v>1159</v>
      </c>
      <c r="C197" s="6" t="n">
        <v>2</v>
      </c>
      <c r="D197" s="6" t="s">
        <v>1026</v>
      </c>
      <c r="E197" s="6" t="s">
        <v>52</v>
      </c>
      <c r="F197" s="55" t="n">
        <v>7000000</v>
      </c>
      <c r="G197" s="15" t="n">
        <v>0</v>
      </c>
      <c r="H197" s="15" t="n">
        <v>0</v>
      </c>
      <c r="I197" s="213" t="n">
        <f aca="false">F197</f>
        <v>7000000</v>
      </c>
      <c r="J197" s="6" t="n">
        <v>2024</v>
      </c>
    </row>
    <row r="198" s="222" customFormat="true" ht="12.75" hidden="false" customHeight="true" outlineLevel="0" collapsed="false">
      <c r="A198" s="141" t="n">
        <v>16</v>
      </c>
      <c r="B198" s="155" t="s">
        <v>1160</v>
      </c>
      <c r="C198" s="6" t="n">
        <v>4</v>
      </c>
      <c r="D198" s="6" t="s">
        <v>1008</v>
      </c>
      <c r="E198" s="6" t="s">
        <v>52</v>
      </c>
      <c r="F198" s="55" t="n">
        <v>12000000</v>
      </c>
      <c r="G198" s="15" t="n">
        <v>0</v>
      </c>
      <c r="H198" s="15" t="n">
        <v>0</v>
      </c>
      <c r="I198" s="213" t="n">
        <f aca="false">F198</f>
        <v>12000000</v>
      </c>
      <c r="J198" s="6" t="n">
        <v>2024</v>
      </c>
    </row>
    <row r="199" s="222" customFormat="true" ht="12.75" hidden="false" customHeight="true" outlineLevel="0" collapsed="false">
      <c r="A199" s="141" t="n">
        <v>17</v>
      </c>
      <c r="B199" s="155" t="s">
        <v>1161</v>
      </c>
      <c r="C199" s="6" t="n">
        <v>4</v>
      </c>
      <c r="D199" s="6" t="s">
        <v>1019</v>
      </c>
      <c r="E199" s="6" t="s">
        <v>52</v>
      </c>
      <c r="F199" s="55" t="n">
        <v>12000000</v>
      </c>
      <c r="G199" s="15" t="n">
        <v>0</v>
      </c>
      <c r="H199" s="15" t="n">
        <v>0</v>
      </c>
      <c r="I199" s="213" t="n">
        <f aca="false">F199</f>
        <v>12000000</v>
      </c>
      <c r="J199" s="6" t="n">
        <v>2024</v>
      </c>
    </row>
    <row r="200" s="222" customFormat="true" ht="12.75" hidden="false" customHeight="true" outlineLevel="0" collapsed="false">
      <c r="A200" s="161" t="s">
        <v>1162</v>
      </c>
      <c r="B200" s="161"/>
      <c r="C200" s="30" t="n">
        <f aca="false">SUM(C183:C199)</f>
        <v>31</v>
      </c>
      <c r="D200" s="30"/>
      <c r="E200" s="30"/>
      <c r="F200" s="214" t="n">
        <f aca="false">SUM(F183:F199)</f>
        <v>92600000</v>
      </c>
      <c r="G200" s="214" t="n">
        <f aca="false">SUM(G183:G199)</f>
        <v>0</v>
      </c>
      <c r="H200" s="214" t="n">
        <f aca="false">SUM(H183:H199)</f>
        <v>0</v>
      </c>
      <c r="I200" s="214" t="n">
        <f aca="false">SUM(I183:I199)</f>
        <v>92600000</v>
      </c>
      <c r="J200" s="30"/>
      <c r="L200" s="223"/>
      <c r="Q200" s="129"/>
      <c r="R200" s="129"/>
      <c r="S200" s="129"/>
    </row>
    <row r="201" customFormat="false" ht="12.75" hidden="false" customHeight="true" outlineLevel="0" collapsed="false">
      <c r="A201" s="155" t="s">
        <v>351</v>
      </c>
      <c r="B201" s="155"/>
      <c r="C201" s="6"/>
      <c r="D201" s="6"/>
      <c r="E201" s="6"/>
      <c r="F201" s="55"/>
      <c r="G201" s="15"/>
      <c r="H201" s="15"/>
      <c r="I201" s="15"/>
      <c r="J201" s="6"/>
    </row>
    <row r="202" customFormat="false" ht="12.75" hidden="false" customHeight="true" outlineLevel="0" collapsed="false">
      <c r="A202" s="132" t="n">
        <v>1</v>
      </c>
      <c r="B202" s="212" t="s">
        <v>1163</v>
      </c>
      <c r="C202" s="6" t="n">
        <v>4</v>
      </c>
      <c r="D202" s="6" t="n">
        <v>1988</v>
      </c>
      <c r="E202" s="6" t="s">
        <v>63</v>
      </c>
      <c r="F202" s="55" t="n">
        <v>9260684.52</v>
      </c>
      <c r="G202" s="15" t="n">
        <v>0</v>
      </c>
      <c r="H202" s="15" t="n">
        <v>0</v>
      </c>
      <c r="I202" s="213" t="n">
        <f aca="false">F202</f>
        <v>9260684.52</v>
      </c>
      <c r="J202" s="6" t="n">
        <v>2023</v>
      </c>
      <c r="K202" s="215"/>
      <c r="L202" s="215"/>
      <c r="M202" s="215"/>
      <c r="N202" s="215"/>
    </row>
    <row r="203" customFormat="false" ht="12.75" hidden="false" customHeight="true" outlineLevel="0" collapsed="false">
      <c r="A203" s="132" t="n">
        <v>2</v>
      </c>
      <c r="B203" s="155" t="s">
        <v>1164</v>
      </c>
      <c r="C203" s="6" t="n">
        <v>1</v>
      </c>
      <c r="D203" s="6" t="n">
        <v>1977</v>
      </c>
      <c r="E203" s="6" t="s">
        <v>52</v>
      </c>
      <c r="F203" s="55" t="n">
        <v>3000000</v>
      </c>
      <c r="G203" s="15" t="n">
        <v>0</v>
      </c>
      <c r="H203" s="15" t="n">
        <v>0</v>
      </c>
      <c r="I203" s="213" t="n">
        <f aca="false">F203</f>
        <v>3000000</v>
      </c>
      <c r="J203" s="6" t="n">
        <v>2023</v>
      </c>
      <c r="K203" s="215"/>
      <c r="L203" s="215"/>
      <c r="M203" s="215"/>
      <c r="N203" s="215"/>
    </row>
    <row r="204" customFormat="false" ht="12.75" hidden="false" customHeight="true" outlineLevel="0" collapsed="false">
      <c r="A204" s="161" t="s">
        <v>1165</v>
      </c>
      <c r="B204" s="161"/>
      <c r="C204" s="30" t="n">
        <f aca="false">SUM(C202:C203)</f>
        <v>5</v>
      </c>
      <c r="D204" s="30"/>
      <c r="E204" s="30"/>
      <c r="F204" s="214" t="n">
        <f aca="false">SUM(F202:F203)</f>
        <v>12260684.52</v>
      </c>
      <c r="G204" s="214" t="n">
        <f aca="false">SUM(G202:G203)</f>
        <v>0</v>
      </c>
      <c r="H204" s="214" t="n">
        <f aca="false">SUM(H202:H203)</f>
        <v>0</v>
      </c>
      <c r="I204" s="214" t="n">
        <f aca="false">SUM(I202:I203)</f>
        <v>12260684.52</v>
      </c>
      <c r="J204" s="30"/>
    </row>
    <row r="205" customFormat="false" ht="12.75" hidden="false" customHeight="true" outlineLevel="0" collapsed="false">
      <c r="A205" s="155" t="s">
        <v>598</v>
      </c>
      <c r="B205" s="155"/>
      <c r="C205" s="6"/>
      <c r="D205" s="6"/>
      <c r="E205" s="6"/>
      <c r="F205" s="55"/>
      <c r="G205" s="15"/>
      <c r="H205" s="15"/>
      <c r="I205" s="15"/>
      <c r="J205" s="6"/>
    </row>
    <row r="206" customFormat="false" ht="12.75" hidden="false" customHeight="true" outlineLevel="0" collapsed="false">
      <c r="A206" s="132" t="n">
        <v>1</v>
      </c>
      <c r="B206" s="212" t="s">
        <v>1166</v>
      </c>
      <c r="C206" s="6" t="n">
        <v>4</v>
      </c>
      <c r="D206" s="6" t="s">
        <v>1031</v>
      </c>
      <c r="E206" s="6" t="s">
        <v>63</v>
      </c>
      <c r="F206" s="55" t="n">
        <v>89627.34</v>
      </c>
      <c r="G206" s="15" t="n">
        <v>0</v>
      </c>
      <c r="H206" s="15" t="n">
        <v>0</v>
      </c>
      <c r="I206" s="213" t="n">
        <f aca="false">F206</f>
        <v>89627.34</v>
      </c>
      <c r="J206" s="6" t="n">
        <v>2022</v>
      </c>
    </row>
    <row r="207" customFormat="false" ht="12.75" hidden="false" customHeight="true" outlineLevel="0" collapsed="false">
      <c r="A207" s="132" t="n">
        <v>2</v>
      </c>
      <c r="B207" s="212" t="s">
        <v>1167</v>
      </c>
      <c r="C207" s="6" t="n">
        <v>4</v>
      </c>
      <c r="D207" s="6" t="s">
        <v>1168</v>
      </c>
      <c r="E207" s="6" t="s">
        <v>63</v>
      </c>
      <c r="F207" s="55" t="n">
        <v>89627.34</v>
      </c>
      <c r="G207" s="15" t="n">
        <v>0</v>
      </c>
      <c r="H207" s="15" t="n">
        <v>0</v>
      </c>
      <c r="I207" s="213" t="n">
        <f aca="false">F207</f>
        <v>89627.34</v>
      </c>
      <c r="J207" s="6" t="n">
        <v>2022</v>
      </c>
    </row>
    <row r="208" customFormat="false" ht="12.75" hidden="false" customHeight="true" outlineLevel="0" collapsed="false">
      <c r="A208" s="161" t="s">
        <v>1169</v>
      </c>
      <c r="B208" s="161"/>
      <c r="C208" s="30"/>
      <c r="D208" s="73"/>
      <c r="E208" s="73"/>
      <c r="F208" s="214" t="n">
        <f aca="false">SUM(F206:F207)</f>
        <v>179254.68</v>
      </c>
      <c r="G208" s="64" t="n">
        <f aca="false">SUM(G206:G207)</f>
        <v>0</v>
      </c>
      <c r="H208" s="64" t="n">
        <f aca="false">SUM(H206:H207)</f>
        <v>0</v>
      </c>
      <c r="I208" s="214" t="n">
        <f aca="false">SUM(I206:I207)</f>
        <v>179254.68</v>
      </c>
      <c r="J208" s="73"/>
    </row>
    <row r="209" customFormat="false" ht="12.75" hidden="false" customHeight="true" outlineLevel="0" collapsed="false">
      <c r="A209" s="132" t="n">
        <v>1</v>
      </c>
      <c r="B209" s="212" t="s">
        <v>1166</v>
      </c>
      <c r="C209" s="6" t="n">
        <v>4</v>
      </c>
      <c r="D209" s="6" t="s">
        <v>1031</v>
      </c>
      <c r="E209" s="6" t="s">
        <v>63</v>
      </c>
      <c r="F209" s="55" t="n">
        <v>9823405.97</v>
      </c>
      <c r="G209" s="15" t="n">
        <v>0</v>
      </c>
      <c r="H209" s="15" t="n">
        <v>0</v>
      </c>
      <c r="I209" s="213" t="n">
        <f aca="false">F209</f>
        <v>9823405.97</v>
      </c>
      <c r="J209" s="6" t="n">
        <v>2023</v>
      </c>
    </row>
    <row r="210" customFormat="false" ht="12.75" hidden="false" customHeight="true" outlineLevel="0" collapsed="false">
      <c r="A210" s="132" t="n">
        <v>2</v>
      </c>
      <c r="B210" s="212" t="s">
        <v>1167</v>
      </c>
      <c r="C210" s="6" t="n">
        <v>4</v>
      </c>
      <c r="D210" s="6" t="s">
        <v>1168</v>
      </c>
      <c r="E210" s="6" t="s">
        <v>63</v>
      </c>
      <c r="F210" s="55" t="n">
        <v>9823977.29</v>
      </c>
      <c r="G210" s="15" t="n">
        <v>0</v>
      </c>
      <c r="H210" s="15" t="n">
        <v>0</v>
      </c>
      <c r="I210" s="213" t="n">
        <f aca="false">F210</f>
        <v>9823977.29</v>
      </c>
      <c r="J210" s="6" t="n">
        <v>2023</v>
      </c>
    </row>
    <row r="211" customFormat="false" ht="12.75" hidden="false" customHeight="true" outlineLevel="0" collapsed="false">
      <c r="A211" s="132" t="n">
        <v>3</v>
      </c>
      <c r="B211" s="155" t="s">
        <v>1170</v>
      </c>
      <c r="C211" s="6" t="n">
        <v>5</v>
      </c>
      <c r="D211" s="6" t="s">
        <v>1171</v>
      </c>
      <c r="E211" s="6" t="s">
        <v>52</v>
      </c>
      <c r="F211" s="116" t="n">
        <v>15000000</v>
      </c>
      <c r="G211" s="15" t="n">
        <v>0</v>
      </c>
      <c r="H211" s="15" t="n">
        <v>0</v>
      </c>
      <c r="I211" s="213" t="n">
        <f aca="false">F211</f>
        <v>15000000</v>
      </c>
      <c r="J211" s="6" t="n">
        <v>2023</v>
      </c>
    </row>
    <row r="212" customFormat="false" ht="12.75" hidden="false" customHeight="true" outlineLevel="0" collapsed="false">
      <c r="A212" s="132" t="n">
        <v>4</v>
      </c>
      <c r="B212" s="155" t="s">
        <v>1172</v>
      </c>
      <c r="C212" s="6" t="n">
        <v>2</v>
      </c>
      <c r="D212" s="6" t="s">
        <v>1173</v>
      </c>
      <c r="E212" s="6" t="s">
        <v>52</v>
      </c>
      <c r="F212" s="55" t="n">
        <v>6000000</v>
      </c>
      <c r="G212" s="15" t="n">
        <v>0</v>
      </c>
      <c r="H212" s="15" t="n">
        <v>0</v>
      </c>
      <c r="I212" s="213" t="n">
        <f aca="false">F212</f>
        <v>6000000</v>
      </c>
      <c r="J212" s="6" t="n">
        <v>2023</v>
      </c>
    </row>
    <row r="213" customFormat="false" ht="12.75" hidden="false" customHeight="true" outlineLevel="0" collapsed="false">
      <c r="A213" s="161" t="s">
        <v>1174</v>
      </c>
      <c r="B213" s="161"/>
      <c r="C213" s="30" t="n">
        <f aca="false">SUM(C209:C212)</f>
        <v>15</v>
      </c>
      <c r="D213" s="30"/>
      <c r="E213" s="30"/>
      <c r="F213" s="214" t="n">
        <f aca="false">SUM(F209:F212)</f>
        <v>40647383.26</v>
      </c>
      <c r="G213" s="214" t="n">
        <f aca="false">SUM(G209:G212)</f>
        <v>0</v>
      </c>
      <c r="H213" s="214" t="n">
        <f aca="false">SUM(H209:H212)</f>
        <v>0</v>
      </c>
      <c r="I213" s="214" t="n">
        <f aca="false">SUM(I209:I212)</f>
        <v>40647383.26</v>
      </c>
      <c r="J213" s="30"/>
    </row>
    <row r="214" customFormat="false" ht="12.75" hidden="false" customHeight="true" outlineLevel="0" collapsed="false">
      <c r="A214" s="155" t="s">
        <v>971</v>
      </c>
      <c r="B214" s="155"/>
      <c r="C214" s="6"/>
      <c r="D214" s="6"/>
      <c r="E214" s="6"/>
      <c r="F214" s="55"/>
      <c r="G214" s="15"/>
      <c r="H214" s="15"/>
      <c r="I214" s="15"/>
      <c r="J214" s="6"/>
      <c r="K214" s="7"/>
      <c r="L214" s="130"/>
      <c r="Q214" s="129"/>
      <c r="R214" s="129"/>
      <c r="S214" s="129"/>
    </row>
    <row r="215" s="222" customFormat="true" ht="12.75" hidden="false" customHeight="true" outlineLevel="0" collapsed="false">
      <c r="A215" s="141" t="n">
        <v>1</v>
      </c>
      <c r="B215" s="155" t="s">
        <v>1175</v>
      </c>
      <c r="C215" s="6" t="n">
        <v>3</v>
      </c>
      <c r="D215" s="6" t="s">
        <v>1002</v>
      </c>
      <c r="E215" s="6" t="s">
        <v>52</v>
      </c>
      <c r="F215" s="116" t="n">
        <v>9600000</v>
      </c>
      <c r="G215" s="59" t="n">
        <v>0</v>
      </c>
      <c r="H215" s="59" t="n">
        <v>0</v>
      </c>
      <c r="I215" s="213" t="n">
        <v>9600000</v>
      </c>
      <c r="J215" s="6" t="n">
        <v>2023</v>
      </c>
    </row>
    <row r="216" s="222" customFormat="true" ht="12.75" hidden="false" customHeight="true" outlineLevel="0" collapsed="false">
      <c r="A216" s="141" t="n">
        <v>2</v>
      </c>
      <c r="B216" s="155" t="s">
        <v>1176</v>
      </c>
      <c r="C216" s="6" t="n">
        <v>1</v>
      </c>
      <c r="D216" s="6" t="s">
        <v>1000</v>
      </c>
      <c r="E216" s="6" t="s">
        <v>52</v>
      </c>
      <c r="F216" s="55" t="n">
        <v>2698630</v>
      </c>
      <c r="G216" s="59" t="n">
        <v>0</v>
      </c>
      <c r="H216" s="59" t="n">
        <v>0</v>
      </c>
      <c r="I216" s="213" t="n">
        <v>2698630</v>
      </c>
      <c r="J216" s="6" t="n">
        <v>2023</v>
      </c>
    </row>
    <row r="217" s="222" customFormat="true" ht="12.75" hidden="false" customHeight="true" outlineLevel="0" collapsed="false">
      <c r="A217" s="141" t="n">
        <v>3</v>
      </c>
      <c r="B217" s="155" t="s">
        <v>1177</v>
      </c>
      <c r="C217" s="6" t="n">
        <v>3</v>
      </c>
      <c r="D217" s="6" t="s">
        <v>1012</v>
      </c>
      <c r="E217" s="6" t="s">
        <v>52</v>
      </c>
      <c r="F217" s="116" t="n">
        <v>2698630</v>
      </c>
      <c r="G217" s="59" t="n">
        <v>0</v>
      </c>
      <c r="H217" s="59" t="n">
        <v>0</v>
      </c>
      <c r="I217" s="213" t="n">
        <v>2698630</v>
      </c>
      <c r="J217" s="6" t="n">
        <v>2023</v>
      </c>
    </row>
    <row r="218" s="222" customFormat="true" ht="12.75" hidden="false" customHeight="true" outlineLevel="0" collapsed="false">
      <c r="A218" s="141" t="n">
        <v>4</v>
      </c>
      <c r="B218" s="155" t="s">
        <v>1178</v>
      </c>
      <c r="C218" s="6" t="n">
        <v>1</v>
      </c>
      <c r="D218" s="6" t="s">
        <v>1026</v>
      </c>
      <c r="E218" s="6" t="s">
        <v>52</v>
      </c>
      <c r="F218" s="55" t="n">
        <v>3000000</v>
      </c>
      <c r="G218" s="59" t="n">
        <v>0</v>
      </c>
      <c r="H218" s="59" t="n">
        <v>0</v>
      </c>
      <c r="I218" s="213" t="n">
        <f aca="false">F218</f>
        <v>3000000</v>
      </c>
      <c r="J218" s="6" t="n">
        <v>2023</v>
      </c>
    </row>
    <row r="219" s="222" customFormat="true" ht="12.75" hidden="false" customHeight="true" outlineLevel="0" collapsed="false">
      <c r="A219" s="141" t="n">
        <v>5</v>
      </c>
      <c r="B219" s="155" t="s">
        <v>1179</v>
      </c>
      <c r="C219" s="6" t="n">
        <v>2</v>
      </c>
      <c r="D219" s="6" t="s">
        <v>1031</v>
      </c>
      <c r="E219" s="6" t="s">
        <v>52</v>
      </c>
      <c r="F219" s="55" t="n">
        <v>6000000</v>
      </c>
      <c r="G219" s="59" t="n">
        <v>0</v>
      </c>
      <c r="H219" s="59" t="n">
        <v>0</v>
      </c>
      <c r="I219" s="213" t="n">
        <f aca="false">F219</f>
        <v>6000000</v>
      </c>
      <c r="J219" s="6" t="n">
        <v>2023</v>
      </c>
    </row>
    <row r="220" s="222" customFormat="true" ht="12.75" hidden="false" customHeight="true" outlineLevel="0" collapsed="false">
      <c r="A220" s="141" t="n">
        <v>6</v>
      </c>
      <c r="B220" s="155" t="s">
        <v>1180</v>
      </c>
      <c r="C220" s="6" t="n">
        <v>3</v>
      </c>
      <c r="D220" s="6" t="s">
        <v>655</v>
      </c>
      <c r="E220" s="6" t="s">
        <v>52</v>
      </c>
      <c r="F220" s="116" t="n">
        <v>9000000</v>
      </c>
      <c r="G220" s="59" t="n">
        <v>0</v>
      </c>
      <c r="H220" s="59" t="n">
        <v>0</v>
      </c>
      <c r="I220" s="213" t="n">
        <f aca="false">F220</f>
        <v>9000000</v>
      </c>
      <c r="J220" s="6" t="n">
        <v>2023</v>
      </c>
    </row>
    <row r="221" customFormat="false" ht="12.75" hidden="false" customHeight="true" outlineLevel="0" collapsed="false">
      <c r="A221" s="161" t="s">
        <v>1181</v>
      </c>
      <c r="B221" s="161"/>
      <c r="C221" s="30" t="n">
        <f aca="false">SUM(C215:C220)</f>
        <v>13</v>
      </c>
      <c r="D221" s="30"/>
      <c r="E221" s="30"/>
      <c r="F221" s="214" t="n">
        <f aca="false">SUM(F215:F220)</f>
        <v>32997260</v>
      </c>
      <c r="G221" s="214" t="n">
        <f aca="false">SUM(G215:G220)</f>
        <v>0</v>
      </c>
      <c r="H221" s="214" t="n">
        <f aca="false">SUM(H215:H220)</f>
        <v>0</v>
      </c>
      <c r="I221" s="214" t="n">
        <f aca="false">SUM(I215:I220)</f>
        <v>32997260</v>
      </c>
      <c r="J221" s="30"/>
      <c r="L221" s="130"/>
      <c r="Q221" s="129"/>
      <c r="R221" s="129"/>
      <c r="S221" s="129"/>
    </row>
    <row r="222" s="222" customFormat="true" ht="12.75" hidden="false" customHeight="true" outlineLevel="0" collapsed="false">
      <c r="A222" s="141" t="n">
        <v>1</v>
      </c>
      <c r="B222" s="155" t="s">
        <v>1182</v>
      </c>
      <c r="C222" s="6" t="n">
        <v>1</v>
      </c>
      <c r="D222" s="6" t="s">
        <v>1008</v>
      </c>
      <c r="E222" s="6" t="s">
        <v>52</v>
      </c>
      <c r="F222" s="55" t="n">
        <v>3100000</v>
      </c>
      <c r="G222" s="59" t="n">
        <v>0</v>
      </c>
      <c r="H222" s="59" t="n">
        <v>0</v>
      </c>
      <c r="I222" s="213" t="n">
        <f aca="false">F222</f>
        <v>3100000</v>
      </c>
      <c r="J222" s="6" t="n">
        <v>2024</v>
      </c>
    </row>
    <row r="223" customFormat="false" ht="12.75" hidden="false" customHeight="true" outlineLevel="0" collapsed="false">
      <c r="A223" s="161" t="s">
        <v>1183</v>
      </c>
      <c r="B223" s="161"/>
      <c r="C223" s="30" t="n">
        <f aca="false">SUM(C222:C222)</f>
        <v>1</v>
      </c>
      <c r="D223" s="30"/>
      <c r="E223" s="30"/>
      <c r="F223" s="214" t="n">
        <f aca="false">SUM(F222:F222)</f>
        <v>3100000</v>
      </c>
      <c r="G223" s="214" t="n">
        <f aca="false">SUM(G222:G222)</f>
        <v>0</v>
      </c>
      <c r="H223" s="214" t="n">
        <f aca="false">SUM(H222:H222)</f>
        <v>0</v>
      </c>
      <c r="I223" s="214" t="n">
        <f aca="false">SUM(I222:I222)</f>
        <v>3100000</v>
      </c>
      <c r="J223" s="30"/>
      <c r="L223" s="130"/>
      <c r="Q223" s="129"/>
      <c r="R223" s="129"/>
      <c r="S223" s="129"/>
    </row>
    <row r="224" customFormat="false" ht="12.75" hidden="false" customHeight="true" outlineLevel="0" collapsed="false">
      <c r="A224" s="155" t="s">
        <v>811</v>
      </c>
      <c r="B224" s="155"/>
      <c r="C224" s="17"/>
      <c r="D224" s="17"/>
      <c r="E224" s="17"/>
      <c r="F224" s="203"/>
      <c r="G224" s="15"/>
      <c r="H224" s="15"/>
      <c r="I224" s="19"/>
      <c r="J224" s="17"/>
    </row>
    <row r="225" customFormat="false" ht="12.75" hidden="false" customHeight="true" outlineLevel="0" collapsed="false">
      <c r="A225" s="132" t="n">
        <v>1</v>
      </c>
      <c r="B225" s="212" t="s">
        <v>1184</v>
      </c>
      <c r="C225" s="6" t="n">
        <v>2</v>
      </c>
      <c r="D225" s="6" t="n">
        <v>1989</v>
      </c>
      <c r="E225" s="6" t="s">
        <v>63</v>
      </c>
      <c r="F225" s="55" t="n">
        <v>4772085.26</v>
      </c>
      <c r="G225" s="15" t="n">
        <v>0</v>
      </c>
      <c r="H225" s="15" t="n">
        <v>0</v>
      </c>
      <c r="I225" s="213" t="n">
        <f aca="false">F225</f>
        <v>4772085.26</v>
      </c>
      <c r="J225" s="6" t="n">
        <v>2022</v>
      </c>
    </row>
    <row r="226" customFormat="false" ht="12.75" hidden="false" customHeight="true" outlineLevel="0" collapsed="false">
      <c r="A226" s="161" t="s">
        <v>1185</v>
      </c>
      <c r="B226" s="161"/>
      <c r="C226" s="30" t="n">
        <v>2</v>
      </c>
      <c r="D226" s="93"/>
      <c r="E226" s="93"/>
      <c r="F226" s="214" t="n">
        <f aca="false">SUM(F225)</f>
        <v>4772085.26</v>
      </c>
      <c r="G226" s="214" t="n">
        <f aca="false">SUM(G225)</f>
        <v>0</v>
      </c>
      <c r="H226" s="214" t="n">
        <f aca="false">SUM(H225)</f>
        <v>0</v>
      </c>
      <c r="I226" s="214" t="n">
        <f aca="false">SUM(I225)</f>
        <v>4772085.26</v>
      </c>
      <c r="J226" s="73"/>
    </row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9" customFormat="false" ht="12.75" hidden="false" customHeight="false" outlineLevel="0" collapsed="false">
      <c r="E259" s="1"/>
    </row>
  </sheetData>
  <autoFilter ref="A6:J226"/>
  <mergeCells count="24">
    <mergeCell ref="A3:A5"/>
    <mergeCell ref="B3:B5"/>
    <mergeCell ref="C3:C4"/>
    <mergeCell ref="D3:D5"/>
    <mergeCell ref="F3:I3"/>
    <mergeCell ref="J3:J5"/>
    <mergeCell ref="A7:B7"/>
    <mergeCell ref="A14:B14"/>
    <mergeCell ref="A46:B46"/>
    <mergeCell ref="A118:B118"/>
    <mergeCell ref="A164:B164"/>
    <mergeCell ref="A165:B165"/>
    <mergeCell ref="A182:B182"/>
    <mergeCell ref="A200:B200"/>
    <mergeCell ref="A201:B201"/>
    <mergeCell ref="A204:B204"/>
    <mergeCell ref="A205:B205"/>
    <mergeCell ref="A208:B208"/>
    <mergeCell ref="A213:B213"/>
    <mergeCell ref="A214:B214"/>
    <mergeCell ref="A221:B221"/>
    <mergeCell ref="A223:B223"/>
    <mergeCell ref="A224:B224"/>
    <mergeCell ref="A226:B226"/>
  </mergeCells>
  <conditionalFormatting sqref="B18">
    <cfRule type="duplicateValues" priority="2" aboveAverage="0" equalAverage="0" bottom="0" percent="0" rank="0" text="" dxfId="0"/>
  </conditionalFormatting>
  <conditionalFormatting sqref="B19">
    <cfRule type="duplicateValues" priority="3" aboveAverage="0" equalAverage="0" bottom="0" percent="0" rank="0" text="" dxfId="1"/>
  </conditionalFormatting>
  <conditionalFormatting sqref="B20">
    <cfRule type="duplicateValues" priority="4" aboveAverage="0" equalAverage="0" bottom="0" percent="0" rank="0" text="" dxfId="2"/>
  </conditionalFormatting>
  <conditionalFormatting sqref="B26">
    <cfRule type="duplicateValues" priority="5" aboveAverage="0" equalAverage="0" bottom="0" percent="0" rank="0" text="" dxfId="3"/>
  </conditionalFormatting>
  <conditionalFormatting sqref="B28:B29 B17 B21:B25">
    <cfRule type="duplicateValues" priority="6" aboveAverage="0" equalAverage="0" bottom="0" percent="0" rank="0" text="" dxfId="4"/>
  </conditionalFormatting>
  <conditionalFormatting sqref="B30">
    <cfRule type="duplicateValues" priority="7" aboveAverage="0" equalAverage="0" bottom="0" percent="0" rank="0" text="" dxfId="5"/>
  </conditionalFormatting>
  <conditionalFormatting sqref="B31">
    <cfRule type="duplicateValues" priority="8" aboveAverage="0" equalAverage="0" bottom="0" percent="0" rank="0" text="" dxfId="6"/>
  </conditionalFormatting>
  <conditionalFormatting sqref="B32:B33">
    <cfRule type="duplicateValues" priority="9" aboveAverage="0" equalAverage="0" bottom="0" percent="0" rank="0" text="" dxfId="7"/>
  </conditionalFormatting>
  <conditionalFormatting sqref="B34">
    <cfRule type="duplicateValues" priority="10" aboveAverage="0" equalAverage="0" bottom="0" percent="0" rank="0" text="" dxfId="8"/>
  </conditionalFormatting>
  <conditionalFormatting sqref="B35">
    <cfRule type="duplicateValues" priority="11" aboveAverage="0" equalAverage="0" bottom="0" percent="0" rank="0" text="" dxfId="9"/>
  </conditionalFormatting>
  <conditionalFormatting sqref="B36">
    <cfRule type="duplicateValues" priority="12" aboveAverage="0" equalAverage="0" bottom="0" percent="0" rank="0" text="" dxfId="10"/>
  </conditionalFormatting>
  <conditionalFormatting sqref="B37">
    <cfRule type="duplicateValues" priority="13" aboveAverage="0" equalAverage="0" bottom="0" percent="0" rank="0" text="" dxfId="11"/>
  </conditionalFormatting>
  <conditionalFormatting sqref="B38">
    <cfRule type="duplicateValues" priority="14" aboveAverage="0" equalAverage="0" bottom="0" percent="0" rank="0" text="" dxfId="12"/>
  </conditionalFormatting>
  <conditionalFormatting sqref="B39:B41">
    <cfRule type="duplicateValues" priority="15" aboveAverage="0" equalAverage="0" bottom="0" percent="0" rank="0" text="" dxfId="13"/>
  </conditionalFormatting>
  <conditionalFormatting sqref="B42:B43">
    <cfRule type="duplicateValues" priority="16" aboveAverage="0" equalAverage="0" bottom="0" percent="0" rank="0" text="" dxfId="14"/>
  </conditionalFormatting>
  <conditionalFormatting sqref="B44">
    <cfRule type="duplicateValues" priority="17" aboveAverage="0" equalAverage="0" bottom="0" percent="0" rank="0" text="" dxfId="15"/>
  </conditionalFormatting>
  <conditionalFormatting sqref="B45">
    <cfRule type="duplicateValues" priority="18" aboveAverage="0" equalAverage="0" bottom="0" percent="0" rank="0" text="" dxfId="16"/>
  </conditionalFormatting>
  <conditionalFormatting sqref="B47">
    <cfRule type="duplicateValues" priority="19" aboveAverage="0" equalAverage="0" bottom="0" percent="0" rank="0" text="" dxfId="17"/>
  </conditionalFormatting>
  <conditionalFormatting sqref="B53">
    <cfRule type="duplicateValues" priority="20" aboveAverage="0" equalAverage="0" bottom="0" percent="0" rank="0" text="" dxfId="18"/>
  </conditionalFormatting>
  <conditionalFormatting sqref="B55:B56 B48:B52">
    <cfRule type="duplicateValues" priority="21" aboveAverage="0" equalAverage="0" bottom="0" percent="0" rank="0" text="" dxfId="19"/>
  </conditionalFormatting>
  <conditionalFormatting sqref="B57">
    <cfRule type="duplicateValues" priority="22" aboveAverage="0" equalAverage="0" bottom="0" percent="0" rank="0" text="" dxfId="20"/>
  </conditionalFormatting>
  <conditionalFormatting sqref="B58">
    <cfRule type="duplicateValues" priority="23" aboveAverage="0" equalAverage="0" bottom="0" percent="0" rank="0" text="" dxfId="21"/>
  </conditionalFormatting>
  <conditionalFormatting sqref="B59:B60">
    <cfRule type="duplicateValues" priority="24" aboveAverage="0" equalAverage="0" bottom="0" percent="0" rank="0" text="" dxfId="22"/>
  </conditionalFormatting>
  <conditionalFormatting sqref="B61">
    <cfRule type="duplicateValues" priority="25" aboveAverage="0" equalAverage="0" bottom="0" percent="0" rank="0" text="" dxfId="23"/>
  </conditionalFormatting>
  <conditionalFormatting sqref="B62">
    <cfRule type="duplicateValues" priority="26" aboveAverage="0" equalAverage="0" bottom="0" percent="0" rank="0" text="" dxfId="24"/>
  </conditionalFormatting>
  <conditionalFormatting sqref="B63">
    <cfRule type="duplicateValues" priority="27" aboveAverage="0" equalAverage="0" bottom="0" percent="0" rank="0" text="" dxfId="25"/>
  </conditionalFormatting>
  <conditionalFormatting sqref="B64">
    <cfRule type="duplicateValues" priority="28" aboveAverage="0" equalAverage="0" bottom="0" percent="0" rank="0" text="" dxfId="26"/>
  </conditionalFormatting>
  <conditionalFormatting sqref="B65">
    <cfRule type="duplicateValues" priority="29" aboveAverage="0" equalAverage="0" bottom="0" percent="0" rank="0" text="" dxfId="27"/>
  </conditionalFormatting>
  <conditionalFormatting sqref="B66:B68">
    <cfRule type="duplicateValues" priority="30" aboveAverage="0" equalAverage="0" bottom="0" percent="0" rank="0" text="" dxfId="28"/>
  </conditionalFormatting>
  <conditionalFormatting sqref="B69:B71">
    <cfRule type="duplicateValues" priority="31" aboveAverage="0" equalAverage="0" bottom="0" percent="0" rank="0" text="" dxfId="29"/>
  </conditionalFormatting>
  <conditionalFormatting sqref="B72">
    <cfRule type="duplicateValues" priority="32" aboveAverage="0" equalAverage="0" bottom="0" percent="0" rank="0" text="" dxfId="30"/>
  </conditionalFormatting>
  <conditionalFormatting sqref="B73">
    <cfRule type="duplicateValues" priority="33" aboveAverage="0" equalAverage="0" bottom="0" percent="0" rank="0" text="" dxfId="31"/>
  </conditionalFormatting>
  <conditionalFormatting sqref="B74">
    <cfRule type="duplicateValues" priority="34" aboveAverage="0" equalAverage="0" bottom="0" percent="0" rank="0" text="" dxfId="32"/>
  </conditionalFormatting>
  <conditionalFormatting sqref="B75">
    <cfRule type="duplicateValues" priority="35" aboveAverage="0" equalAverage="0" bottom="0" percent="0" rank="0" text="" dxfId="33"/>
  </conditionalFormatting>
  <conditionalFormatting sqref="B100">
    <cfRule type="duplicateValues" priority="36" aboveAverage="0" equalAverage="0" bottom="0" percent="0" rank="0" text="" dxfId="34"/>
  </conditionalFormatting>
  <conditionalFormatting sqref="B101">
    <cfRule type="duplicateValues" priority="37" aboveAverage="0" equalAverage="0" bottom="0" percent="0" rank="0" text="" dxfId="35"/>
  </conditionalFormatting>
  <conditionalFormatting sqref="B102">
    <cfRule type="duplicateValues" priority="38" aboveAverage="0" equalAverage="0" bottom="0" percent="0" rank="0" text="" dxfId="36"/>
  </conditionalFormatting>
  <conditionalFormatting sqref="B103">
    <cfRule type="duplicateValues" priority="39" aboveAverage="0" equalAverage="0" bottom="0" percent="0" rank="0" text="" dxfId="37"/>
  </conditionalFormatting>
  <conditionalFormatting sqref="B104:B105">
    <cfRule type="duplicateValues" priority="40" aboveAverage="0" equalAverage="0" bottom="0" percent="0" rank="0" text="" dxfId="38"/>
  </conditionalFormatting>
  <conditionalFormatting sqref="B106:B107">
    <cfRule type="duplicateValues" priority="41" aboveAverage="0" equalAverage="0" bottom="0" percent="0" rank="0" text="" dxfId="39"/>
  </conditionalFormatting>
  <conditionalFormatting sqref="B109">
    <cfRule type="duplicateValues" priority="42" aboveAverage="0" equalAverage="0" bottom="0" percent="0" rank="0" text="" dxfId="40"/>
  </conditionalFormatting>
  <conditionalFormatting sqref="B110">
    <cfRule type="duplicateValues" priority="43" aboveAverage="0" equalAverage="0" bottom="0" percent="0" rank="0" text="" dxfId="41"/>
  </conditionalFormatting>
  <conditionalFormatting sqref="B121">
    <cfRule type="duplicateValues" priority="44" aboveAverage="0" equalAverage="0" bottom="0" percent="0" rank="0" text="" dxfId="42"/>
  </conditionalFormatting>
  <conditionalFormatting sqref="B156">
    <cfRule type="duplicateValues" priority="45" aboveAverage="0" equalAverage="0" bottom="0" percent="0" rank="0" text="" dxfId="43"/>
  </conditionalFormatting>
  <conditionalFormatting sqref="B157:B158">
    <cfRule type="duplicateValues" priority="46" aboveAverage="0" equalAverage="0" bottom="0" percent="0" rank="0" text="" dxfId="44"/>
  </conditionalFormatting>
  <conditionalFormatting sqref="B159:B161">
    <cfRule type="duplicateValues" priority="47" aboveAverage="0" equalAverage="0" bottom="0" percent="0" rank="0" text="" dxfId="45"/>
  </conditionalFormatting>
  <conditionalFormatting sqref="B163">
    <cfRule type="duplicateValues" priority="48" aboveAverage="0" equalAverage="0" bottom="0" percent="0" rank="0" text="" dxfId="46"/>
  </conditionalFormatting>
  <conditionalFormatting sqref="B108 B76:B79">
    <cfRule type="duplicateValues" priority="49" aboveAverage="0" equalAverage="0" bottom="0" percent="0" rank="0" text="" dxfId="47"/>
  </conditionalFormatting>
  <conditionalFormatting sqref="B80">
    <cfRule type="duplicateValues" priority="50" aboveAverage="0" equalAverage="0" bottom="0" percent="0" rank="0" text="" dxfId="48"/>
  </conditionalFormatting>
  <conditionalFormatting sqref="B81:B99">
    <cfRule type="duplicateValues" priority="51" aboveAverage="0" equalAverage="0" bottom="0" percent="0" rank="0" text="" dxfId="49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6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3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T107" activeCellId="1" sqref="7:7 T107"/>
    </sheetView>
  </sheetViews>
  <sheetFormatPr defaultColWidth="8.703125" defaultRowHeight="12.75" zeroHeight="false" outlineLevelRow="0" outlineLevelCol="0"/>
  <cols>
    <col collapsed="false" customWidth="true" hidden="false" outlineLevel="0" max="1" min="1" style="0" width="5.84"/>
    <col collapsed="false" customWidth="true" hidden="false" outlineLevel="0" max="2" min="2" style="0" width="76.5"/>
    <col collapsed="false" customWidth="true" hidden="false" outlineLevel="0" max="3" min="3" style="0" width="14.16"/>
    <col collapsed="false" customWidth="true" hidden="false" outlineLevel="0" max="4" min="4" style="0" width="13.5"/>
    <col collapsed="false" customWidth="true" hidden="false" outlineLevel="0" max="5" min="5" style="0" width="15.98"/>
    <col collapsed="false" customWidth="true" hidden="false" outlineLevel="0" max="6" min="6" style="0" width="8.83"/>
    <col collapsed="false" customWidth="true" hidden="false" outlineLevel="0" max="7" min="7" style="0" width="9.83"/>
    <col collapsed="false" customWidth="true" hidden="false" outlineLevel="0" max="8" min="8" style="0" width="9.16"/>
    <col collapsed="false" customWidth="true" hidden="false" outlineLevel="0" max="9" min="9" style="0" width="18.33"/>
    <col collapsed="false" customWidth="true" hidden="false" outlineLevel="0" max="10" min="10" style="0" width="17.5"/>
    <col collapsed="false" customWidth="true" hidden="false" outlineLevel="0" max="11" min="11" style="0" width="15.64"/>
    <col collapsed="false" customWidth="true" hidden="false" outlineLevel="0" max="12" min="12" style="0" width="17.17"/>
    <col collapsed="false" customWidth="true" hidden="false" outlineLevel="0" max="13" min="13" style="0" width="13.17"/>
  </cols>
  <sheetData>
    <row r="1" customFormat="false" ht="12.75" hidden="false" customHeight="true" outlineLevel="0" collapsed="false">
      <c r="A1" s="224" t="s">
        <v>1186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customFormat="false" ht="12.75" hidden="false" customHeight="false" outlineLevel="0" collapsed="false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customFormat="false" ht="48" hidden="false" customHeight="true" outlineLevel="0" collapsed="false">
      <c r="A3" s="6" t="s">
        <v>3</v>
      </c>
      <c r="B3" s="6" t="s">
        <v>934</v>
      </c>
      <c r="C3" s="225" t="s">
        <v>1187</v>
      </c>
      <c r="D3" s="225" t="s">
        <v>1188</v>
      </c>
      <c r="E3" s="225" t="s">
        <v>8</v>
      </c>
      <c r="F3" s="61" t="s">
        <v>1189</v>
      </c>
      <c r="G3" s="61" t="s">
        <v>1190</v>
      </c>
      <c r="H3" s="61" t="s">
        <v>1191</v>
      </c>
      <c r="I3" s="61" t="s">
        <v>935</v>
      </c>
      <c r="J3" s="61" t="s">
        <v>947</v>
      </c>
      <c r="K3" s="61" t="s">
        <v>943</v>
      </c>
      <c r="L3" s="61" t="s">
        <v>944</v>
      </c>
      <c r="M3" s="61" t="s">
        <v>17</v>
      </c>
    </row>
    <row r="4" customFormat="false" ht="12.75" hidden="false" customHeight="false" outlineLevel="0" collapsed="false">
      <c r="A4" s="6"/>
      <c r="B4" s="6"/>
      <c r="C4" s="225"/>
      <c r="D4" s="225"/>
      <c r="E4" s="225"/>
      <c r="F4" s="61"/>
      <c r="G4" s="61"/>
      <c r="H4" s="61"/>
      <c r="I4" s="61" t="s">
        <v>29</v>
      </c>
      <c r="J4" s="61" t="s">
        <v>29</v>
      </c>
      <c r="K4" s="61" t="s">
        <v>29</v>
      </c>
      <c r="L4" s="61" t="s">
        <v>29</v>
      </c>
      <c r="M4" s="61"/>
    </row>
    <row r="5" customFormat="false" ht="12.75" hidden="false" customHeight="false" outlineLevel="0" collapsed="false">
      <c r="A5" s="6" t="n">
        <v>1</v>
      </c>
      <c r="B5" s="6" t="n">
        <v>2</v>
      </c>
      <c r="C5" s="225" t="n">
        <v>3</v>
      </c>
      <c r="D5" s="225" t="n">
        <v>4</v>
      </c>
      <c r="E5" s="225" t="n">
        <v>5</v>
      </c>
      <c r="F5" s="61" t="n">
        <v>6</v>
      </c>
      <c r="G5" s="61" t="n">
        <v>7</v>
      </c>
      <c r="H5" s="61" t="n">
        <v>8</v>
      </c>
      <c r="I5" s="61" t="n">
        <v>9</v>
      </c>
      <c r="J5" s="61" t="n">
        <v>10</v>
      </c>
      <c r="K5" s="61" t="n">
        <v>11</v>
      </c>
      <c r="L5" s="61" t="n">
        <v>12</v>
      </c>
      <c r="M5" s="61" t="n">
        <v>13</v>
      </c>
    </row>
    <row r="6" customFormat="false" ht="12.75" hidden="false" customHeight="true" outlineLevel="0" collapsed="false">
      <c r="A6" s="161" t="s">
        <v>997</v>
      </c>
      <c r="B6" s="161"/>
      <c r="C6" s="226"/>
      <c r="D6" s="226"/>
      <c r="E6" s="226"/>
      <c r="F6" s="227"/>
      <c r="G6" s="227"/>
      <c r="H6" s="227"/>
      <c r="I6" s="151" t="n">
        <f aca="false">I7+I8</f>
        <v>12184118.3772</v>
      </c>
      <c r="J6" s="151" t="n">
        <f aca="false">J7+J8</f>
        <v>10075031.49</v>
      </c>
      <c r="K6" s="151" t="n">
        <f aca="false">K7+K8</f>
        <v>3302501.45</v>
      </c>
      <c r="L6" s="151" t="n">
        <f aca="false">L7+L8</f>
        <v>205334.7616</v>
      </c>
      <c r="M6" s="228"/>
    </row>
    <row r="7" customFormat="false" ht="12.75" hidden="false" customHeight="true" outlineLevel="0" collapsed="false">
      <c r="A7" s="169"/>
      <c r="B7" s="161" t="s">
        <v>54</v>
      </c>
      <c r="C7" s="229"/>
      <c r="D7" s="226"/>
      <c r="E7" s="226"/>
      <c r="F7" s="227"/>
      <c r="G7" s="227"/>
      <c r="H7" s="227"/>
      <c r="I7" s="151" t="n">
        <f aca="false">I21+I35+I38</f>
        <v>4163821.82</v>
      </c>
      <c r="J7" s="151" t="n">
        <f aca="false">J21+J35+J38</f>
        <v>2220374.2</v>
      </c>
      <c r="K7" s="151" t="n">
        <f aca="false">K21+K35+K38</f>
        <v>3302501.45</v>
      </c>
      <c r="L7" s="151" t="n">
        <f aca="false">L21+L35+L38</f>
        <v>39695.4944</v>
      </c>
      <c r="M7" s="228"/>
    </row>
    <row r="8" customFormat="false" ht="12.75" hidden="false" customHeight="true" outlineLevel="0" collapsed="false">
      <c r="A8" s="169"/>
      <c r="B8" s="161" t="s">
        <v>57</v>
      </c>
      <c r="C8" s="229"/>
      <c r="D8" s="226"/>
      <c r="E8" s="226"/>
      <c r="F8" s="227"/>
      <c r="G8" s="227"/>
      <c r="H8" s="227"/>
      <c r="I8" s="151" t="n">
        <f aca="false">I28</f>
        <v>8020296.5572</v>
      </c>
      <c r="J8" s="151" t="n">
        <f aca="false">J28</f>
        <v>7854657.29</v>
      </c>
      <c r="K8" s="151" t="n">
        <f aca="false">K28</f>
        <v>0</v>
      </c>
      <c r="L8" s="151" t="n">
        <f aca="false">L28</f>
        <v>165639.2672</v>
      </c>
      <c r="M8" s="228"/>
    </row>
    <row r="9" customFormat="false" ht="12.75" hidden="false" customHeight="true" outlineLevel="0" collapsed="false">
      <c r="A9" s="155" t="s">
        <v>59</v>
      </c>
      <c r="B9" s="155"/>
      <c r="C9" s="225"/>
      <c r="D9" s="225"/>
      <c r="E9" s="225"/>
      <c r="F9" s="61"/>
      <c r="G9" s="61"/>
      <c r="H9" s="61"/>
      <c r="I9" s="61"/>
      <c r="J9" s="61"/>
      <c r="K9" s="61"/>
      <c r="L9" s="61"/>
      <c r="M9" s="61"/>
    </row>
    <row r="10" customFormat="false" ht="12.75" hidden="false" customHeight="true" outlineLevel="0" collapsed="false">
      <c r="A10" s="6" t="n">
        <v>1</v>
      </c>
      <c r="B10" s="48" t="s">
        <v>1192</v>
      </c>
      <c r="C10" s="70" t="n">
        <v>1964</v>
      </c>
      <c r="D10" s="225" t="s">
        <v>1193</v>
      </c>
      <c r="E10" s="6" t="s">
        <v>556</v>
      </c>
      <c r="F10" s="61" t="n">
        <v>5</v>
      </c>
      <c r="G10" s="61" t="n">
        <v>2</v>
      </c>
      <c r="H10" s="61" t="n">
        <v>47</v>
      </c>
      <c r="I10" s="55" t="n">
        <f aca="false">J10+K10+L10</f>
        <v>188175.93</v>
      </c>
      <c r="J10" s="218" t="n">
        <v>0</v>
      </c>
      <c r="K10" s="218" t="n">
        <v>188175.93</v>
      </c>
      <c r="L10" s="218" t="n">
        <v>0</v>
      </c>
      <c r="M10" s="6" t="n">
        <v>2023</v>
      </c>
    </row>
    <row r="11" customFormat="false" ht="12.75" hidden="false" customHeight="true" outlineLevel="0" collapsed="false">
      <c r="A11" s="6" t="n">
        <f aca="false">A10+1</f>
        <v>2</v>
      </c>
      <c r="B11" s="110" t="s">
        <v>1194</v>
      </c>
      <c r="C11" s="70" t="n">
        <v>1972</v>
      </c>
      <c r="D11" s="225" t="s">
        <v>1193</v>
      </c>
      <c r="E11" s="6" t="s">
        <v>69</v>
      </c>
      <c r="F11" s="61" t="n">
        <v>5</v>
      </c>
      <c r="G11" s="61" t="n">
        <v>4</v>
      </c>
      <c r="H11" s="61" t="n">
        <v>70</v>
      </c>
      <c r="I11" s="55" t="n">
        <f aca="false">J11+K11+L11</f>
        <v>212419.79</v>
      </c>
      <c r="J11" s="218" t="n">
        <v>0</v>
      </c>
      <c r="K11" s="218" t="n">
        <v>212419.79</v>
      </c>
      <c r="L11" s="218" t="n">
        <f aca="false">J11*0.0214</f>
        <v>0</v>
      </c>
      <c r="M11" s="6" t="n">
        <v>2023</v>
      </c>
    </row>
    <row r="12" customFormat="false" ht="12.75" hidden="false" customHeight="true" outlineLevel="0" collapsed="false">
      <c r="A12" s="6" t="n">
        <f aca="false">A11+1</f>
        <v>3</v>
      </c>
      <c r="B12" s="110" t="s">
        <v>1195</v>
      </c>
      <c r="C12" s="70" t="n">
        <v>1976</v>
      </c>
      <c r="D12" s="225" t="s">
        <v>1196</v>
      </c>
      <c r="E12" s="6" t="s">
        <v>556</v>
      </c>
      <c r="F12" s="61" t="n">
        <v>5</v>
      </c>
      <c r="G12" s="61" t="n">
        <v>6</v>
      </c>
      <c r="H12" s="61" t="n">
        <v>100</v>
      </c>
      <c r="I12" s="55" t="n">
        <f aca="false">J12+K12+L12</f>
        <v>245448.99</v>
      </c>
      <c r="J12" s="218" t="n">
        <v>0</v>
      </c>
      <c r="K12" s="218" t="n">
        <v>245448.99</v>
      </c>
      <c r="L12" s="218" t="n">
        <f aca="false">J12*0.0214</f>
        <v>0</v>
      </c>
      <c r="M12" s="6" t="n">
        <v>2023</v>
      </c>
    </row>
    <row r="13" customFormat="false" ht="12.75" hidden="false" customHeight="true" outlineLevel="0" collapsed="false">
      <c r="A13" s="6" t="n">
        <f aca="false">A12+1</f>
        <v>4</v>
      </c>
      <c r="B13" s="110" t="s">
        <v>1197</v>
      </c>
      <c r="C13" s="70" t="n">
        <v>1972</v>
      </c>
      <c r="D13" s="225" t="s">
        <v>1193</v>
      </c>
      <c r="E13" s="6" t="s">
        <v>69</v>
      </c>
      <c r="F13" s="61" t="n">
        <v>5</v>
      </c>
      <c r="G13" s="61" t="n">
        <v>6</v>
      </c>
      <c r="H13" s="61" t="n">
        <v>96</v>
      </c>
      <c r="I13" s="55" t="n">
        <f aca="false">J13+K13+L13</f>
        <v>243474.85</v>
      </c>
      <c r="J13" s="218" t="n">
        <v>0</v>
      </c>
      <c r="K13" s="218" t="n">
        <v>243474.85</v>
      </c>
      <c r="L13" s="218" t="n">
        <f aca="false">J13*0.0214</f>
        <v>0</v>
      </c>
      <c r="M13" s="6" t="n">
        <v>2023</v>
      </c>
    </row>
    <row r="14" customFormat="false" ht="12.75" hidden="false" customHeight="true" outlineLevel="0" collapsed="false">
      <c r="A14" s="6" t="n">
        <f aca="false">A13+1</f>
        <v>5</v>
      </c>
      <c r="B14" s="110" t="s">
        <v>1198</v>
      </c>
      <c r="C14" s="70" t="n">
        <v>1981</v>
      </c>
      <c r="D14" s="225" t="s">
        <v>1196</v>
      </c>
      <c r="E14" s="6" t="s">
        <v>556</v>
      </c>
      <c r="F14" s="61" t="n">
        <v>5</v>
      </c>
      <c r="G14" s="61" t="n">
        <v>4</v>
      </c>
      <c r="H14" s="61" t="n">
        <v>68</v>
      </c>
      <c r="I14" s="55" t="n">
        <f aca="false">J14+K14+L14</f>
        <v>227958.9</v>
      </c>
      <c r="J14" s="218" t="n">
        <v>0</v>
      </c>
      <c r="K14" s="218" t="n">
        <v>227958.9</v>
      </c>
      <c r="L14" s="218" t="n">
        <f aca="false">J14*0.0214</f>
        <v>0</v>
      </c>
      <c r="M14" s="6" t="n">
        <v>2023</v>
      </c>
    </row>
    <row r="15" customFormat="false" ht="12.75" hidden="false" customHeight="true" outlineLevel="0" collapsed="false">
      <c r="A15" s="6" t="n">
        <f aca="false">A14+1</f>
        <v>6</v>
      </c>
      <c r="B15" s="110" t="s">
        <v>1199</v>
      </c>
      <c r="C15" s="70" t="n">
        <v>1977</v>
      </c>
      <c r="D15" s="225" t="s">
        <v>1196</v>
      </c>
      <c r="E15" s="6" t="s">
        <v>556</v>
      </c>
      <c r="F15" s="61" t="n">
        <v>5</v>
      </c>
      <c r="G15" s="61" t="n">
        <v>4</v>
      </c>
      <c r="H15" s="61" t="n">
        <v>66</v>
      </c>
      <c r="I15" s="55" t="n">
        <f aca="false">J15+K15+L15</f>
        <v>227510.91</v>
      </c>
      <c r="J15" s="218" t="n">
        <v>0</v>
      </c>
      <c r="K15" s="218" t="n">
        <v>227510.91</v>
      </c>
      <c r="L15" s="218" t="n">
        <f aca="false">J15*0.0214</f>
        <v>0</v>
      </c>
      <c r="M15" s="6" t="n">
        <v>2023</v>
      </c>
    </row>
    <row r="16" customFormat="false" ht="12.75" hidden="false" customHeight="true" outlineLevel="0" collapsed="false">
      <c r="A16" s="6" t="n">
        <f aca="false">A15+1</f>
        <v>7</v>
      </c>
      <c r="B16" s="110" t="s">
        <v>1200</v>
      </c>
      <c r="C16" s="70" t="n">
        <v>1962</v>
      </c>
      <c r="D16" s="225" t="s">
        <v>1196</v>
      </c>
      <c r="E16" s="6" t="s">
        <v>556</v>
      </c>
      <c r="F16" s="61" t="n">
        <v>3</v>
      </c>
      <c r="G16" s="61" t="n">
        <v>2</v>
      </c>
      <c r="H16" s="61" t="n">
        <v>22</v>
      </c>
      <c r="I16" s="55" t="n">
        <f aca="false">J16+K16+L16</f>
        <v>119888.18</v>
      </c>
      <c r="J16" s="218" t="n">
        <v>0</v>
      </c>
      <c r="K16" s="218" t="n">
        <v>119888.18</v>
      </c>
      <c r="L16" s="218" t="n">
        <f aca="false">J16*0.0214</f>
        <v>0</v>
      </c>
      <c r="M16" s="6" t="n">
        <v>2023</v>
      </c>
    </row>
    <row r="17" customFormat="false" ht="12.75" hidden="false" customHeight="true" outlineLevel="0" collapsed="false">
      <c r="A17" s="6" t="n">
        <f aca="false">A16+1</f>
        <v>8</v>
      </c>
      <c r="B17" s="110" t="s">
        <v>1201</v>
      </c>
      <c r="C17" s="70" t="n">
        <v>1961</v>
      </c>
      <c r="D17" s="225" t="s">
        <v>1196</v>
      </c>
      <c r="E17" s="6" t="s">
        <v>556</v>
      </c>
      <c r="F17" s="61" t="n">
        <v>4</v>
      </c>
      <c r="G17" s="61" t="n">
        <v>2</v>
      </c>
      <c r="H17" s="61" t="n">
        <v>30</v>
      </c>
      <c r="I17" s="55" t="n">
        <f aca="false">J17+K17+L17</f>
        <v>153386.67</v>
      </c>
      <c r="J17" s="218" t="n">
        <v>0</v>
      </c>
      <c r="K17" s="216" t="n">
        <v>153386.67</v>
      </c>
      <c r="L17" s="218" t="n">
        <f aca="false">J17*0.0214</f>
        <v>0</v>
      </c>
      <c r="M17" s="6" t="n">
        <v>2023</v>
      </c>
    </row>
    <row r="18" customFormat="false" ht="12.75" hidden="false" customHeight="true" outlineLevel="0" collapsed="false">
      <c r="A18" s="6" t="n">
        <f aca="false">A17+1</f>
        <v>9</v>
      </c>
      <c r="B18" s="2" t="s">
        <v>1202</v>
      </c>
      <c r="C18" s="70" t="n">
        <v>1971</v>
      </c>
      <c r="D18" s="225" t="s">
        <v>1196</v>
      </c>
      <c r="E18" s="6" t="s">
        <v>556</v>
      </c>
      <c r="F18" s="61" t="n">
        <v>9</v>
      </c>
      <c r="G18" s="61" t="n">
        <v>1</v>
      </c>
      <c r="H18" s="61" t="n">
        <v>50</v>
      </c>
      <c r="I18" s="55" t="n">
        <f aca="false">J18+K18+L18</f>
        <v>338412.24</v>
      </c>
      <c r="J18" s="218" t="n">
        <v>0</v>
      </c>
      <c r="K18" s="216" t="n">
        <v>338412.24</v>
      </c>
      <c r="L18" s="218" t="n">
        <f aca="false">J18*0.0214</f>
        <v>0</v>
      </c>
      <c r="M18" s="6" t="n">
        <v>2023</v>
      </c>
    </row>
    <row r="19" customFormat="false" ht="12.75" hidden="false" customHeight="true" outlineLevel="0" collapsed="false">
      <c r="A19" s="6" t="n">
        <f aca="false">A18+1</f>
        <v>10</v>
      </c>
      <c r="B19" s="110" t="s">
        <v>1203</v>
      </c>
      <c r="C19" s="70" t="n">
        <v>1978</v>
      </c>
      <c r="D19" s="225" t="s">
        <v>1196</v>
      </c>
      <c r="E19" s="6" t="s">
        <v>556</v>
      </c>
      <c r="F19" s="61" t="n">
        <v>5</v>
      </c>
      <c r="G19" s="61" t="n">
        <v>2</v>
      </c>
      <c r="H19" s="61" t="n">
        <v>120</v>
      </c>
      <c r="I19" s="55" t="n">
        <f aca="false">J19+K19+L19</f>
        <v>243955.62</v>
      </c>
      <c r="J19" s="218" t="n">
        <v>0</v>
      </c>
      <c r="K19" s="216" t="n">
        <v>243955.62</v>
      </c>
      <c r="L19" s="218" t="n">
        <f aca="false">J19*0.0214</f>
        <v>0</v>
      </c>
      <c r="M19" s="6" t="n">
        <v>2023</v>
      </c>
    </row>
    <row r="20" customFormat="false" ht="12.75" hidden="false" customHeight="true" outlineLevel="0" collapsed="false">
      <c r="A20" s="6" t="n">
        <f aca="false">A19+1</f>
        <v>11</v>
      </c>
      <c r="B20" s="110" t="s">
        <v>1204</v>
      </c>
      <c r="C20" s="70" t="n">
        <v>1957</v>
      </c>
      <c r="D20" s="225" t="s">
        <v>1196</v>
      </c>
      <c r="E20" s="6" t="s">
        <v>556</v>
      </c>
      <c r="F20" s="61" t="n">
        <v>2</v>
      </c>
      <c r="G20" s="61" t="n">
        <v>2</v>
      </c>
      <c r="H20" s="61" t="n">
        <v>12</v>
      </c>
      <c r="I20" s="55" t="n">
        <f aca="false">J20+K20+L20</f>
        <v>81142.6</v>
      </c>
      <c r="J20" s="218" t="n">
        <v>0</v>
      </c>
      <c r="K20" s="216" t="n">
        <v>81142.6</v>
      </c>
      <c r="L20" s="218" t="n">
        <f aca="false">J20*0.0214</f>
        <v>0</v>
      </c>
      <c r="M20" s="6" t="n">
        <v>2023</v>
      </c>
    </row>
    <row r="21" customFormat="false" ht="12.75" hidden="false" customHeight="true" outlineLevel="0" collapsed="false">
      <c r="A21" s="161" t="s">
        <v>1205</v>
      </c>
      <c r="B21" s="161"/>
      <c r="C21" s="173"/>
      <c r="D21" s="169"/>
      <c r="E21" s="230"/>
      <c r="F21" s="231"/>
      <c r="G21" s="231"/>
      <c r="H21" s="231"/>
      <c r="I21" s="151" t="n">
        <f aca="false">SUM(I10:I20)</f>
        <v>2281774.68</v>
      </c>
      <c r="J21" s="232" t="n">
        <f aca="false">SUM(J10:J20)</f>
        <v>0</v>
      </c>
      <c r="K21" s="232" t="n">
        <f aca="false">SUM(K10:K20)</f>
        <v>2281774.68</v>
      </c>
      <c r="L21" s="232" t="n">
        <f aca="false">SUM(L10:L20)</f>
        <v>0</v>
      </c>
      <c r="M21" s="169"/>
    </row>
    <row r="22" customFormat="false" ht="12.75" hidden="false" customHeight="true" outlineLevel="0" collapsed="false">
      <c r="A22" s="6" t="n">
        <v>1</v>
      </c>
      <c r="B22" s="110" t="s">
        <v>1194</v>
      </c>
      <c r="C22" s="70" t="n">
        <v>1972</v>
      </c>
      <c r="D22" s="225" t="s">
        <v>1193</v>
      </c>
      <c r="E22" s="6" t="s">
        <v>69</v>
      </c>
      <c r="F22" s="61" t="n">
        <v>5</v>
      </c>
      <c r="G22" s="61" t="n">
        <v>4</v>
      </c>
      <c r="H22" s="61" t="n">
        <v>70</v>
      </c>
      <c r="I22" s="55" t="n">
        <f aca="false">J22+K22+L22</f>
        <v>881620.3886</v>
      </c>
      <c r="J22" s="218" t="n">
        <v>863149</v>
      </c>
      <c r="K22" s="218" t="n">
        <v>0</v>
      </c>
      <c r="L22" s="218" t="n">
        <f aca="false">J22*0.0214</f>
        <v>18471.3886</v>
      </c>
      <c r="M22" s="6" t="n">
        <v>2024</v>
      </c>
    </row>
    <row r="23" customFormat="false" ht="12.75" hidden="false" customHeight="true" outlineLevel="0" collapsed="false">
      <c r="A23" s="6" t="n">
        <v>2</v>
      </c>
      <c r="B23" s="110" t="s">
        <v>1195</v>
      </c>
      <c r="C23" s="70" t="n">
        <v>1976</v>
      </c>
      <c r="D23" s="225" t="s">
        <v>1196</v>
      </c>
      <c r="E23" s="6" t="s">
        <v>556</v>
      </c>
      <c r="F23" s="61" t="n">
        <v>5</v>
      </c>
      <c r="G23" s="61" t="n">
        <v>6</v>
      </c>
      <c r="H23" s="61" t="n">
        <v>100</v>
      </c>
      <c r="I23" s="55" t="n">
        <f aca="false">J23+K23+L23</f>
        <v>1651157.4482</v>
      </c>
      <c r="J23" s="218" t="n">
        <v>1616563</v>
      </c>
      <c r="K23" s="218" t="n">
        <v>0</v>
      </c>
      <c r="L23" s="218" t="n">
        <f aca="false">J23*0.0214</f>
        <v>34594.4482</v>
      </c>
      <c r="M23" s="6" t="n">
        <v>2024</v>
      </c>
    </row>
    <row r="24" customFormat="false" ht="12.75" hidden="false" customHeight="true" outlineLevel="0" collapsed="false">
      <c r="A24" s="6" t="n">
        <v>3</v>
      </c>
      <c r="B24" s="110" t="s">
        <v>1197</v>
      </c>
      <c r="C24" s="70" t="n">
        <v>1972</v>
      </c>
      <c r="D24" s="225" t="s">
        <v>1193</v>
      </c>
      <c r="E24" s="6" t="s">
        <v>69</v>
      </c>
      <c r="F24" s="61" t="n">
        <v>5</v>
      </c>
      <c r="G24" s="61" t="n">
        <v>6</v>
      </c>
      <c r="H24" s="61" t="n">
        <v>96</v>
      </c>
      <c r="I24" s="55" t="n">
        <f aca="false">J24+K24+L24</f>
        <v>1803276.29</v>
      </c>
      <c r="J24" s="218" t="n">
        <v>1803276.29</v>
      </c>
      <c r="K24" s="218" t="n">
        <v>0</v>
      </c>
      <c r="L24" s="218" t="n">
        <v>0</v>
      </c>
      <c r="M24" s="6" t="n">
        <v>2024</v>
      </c>
    </row>
    <row r="25" customFormat="false" ht="12.75" hidden="false" customHeight="true" outlineLevel="0" collapsed="false">
      <c r="A25" s="6" t="n">
        <v>4</v>
      </c>
      <c r="B25" s="110" t="s">
        <v>1200</v>
      </c>
      <c r="C25" s="70" t="n">
        <v>1962</v>
      </c>
      <c r="D25" s="225" t="s">
        <v>1196</v>
      </c>
      <c r="E25" s="6" t="s">
        <v>556</v>
      </c>
      <c r="F25" s="61" t="n">
        <v>3</v>
      </c>
      <c r="G25" s="61" t="n">
        <v>2</v>
      </c>
      <c r="H25" s="61" t="n">
        <v>22</v>
      </c>
      <c r="I25" s="55" t="n">
        <f aca="false">J25+K25+L25</f>
        <v>627429.6776</v>
      </c>
      <c r="J25" s="218" t="n">
        <v>614284</v>
      </c>
      <c r="K25" s="218" t="n">
        <v>0</v>
      </c>
      <c r="L25" s="218" t="n">
        <f aca="false">J25*0.0214</f>
        <v>13145.6776</v>
      </c>
      <c r="M25" s="6" t="n">
        <v>2024</v>
      </c>
    </row>
    <row r="26" customFormat="false" ht="12.75" hidden="false" customHeight="true" outlineLevel="0" collapsed="false">
      <c r="A26" s="6" t="n">
        <v>5</v>
      </c>
      <c r="B26" s="110" t="s">
        <v>1201</v>
      </c>
      <c r="C26" s="70" t="n">
        <v>1961</v>
      </c>
      <c r="D26" s="225" t="s">
        <v>1196</v>
      </c>
      <c r="E26" s="6" t="s">
        <v>556</v>
      </c>
      <c r="F26" s="61" t="n">
        <v>4</v>
      </c>
      <c r="G26" s="61" t="n">
        <v>2</v>
      </c>
      <c r="H26" s="61" t="n">
        <v>30</v>
      </c>
      <c r="I26" s="55" t="n">
        <f aca="false">J26+K26+L26</f>
        <v>971251.3028</v>
      </c>
      <c r="J26" s="218" t="n">
        <v>950902</v>
      </c>
      <c r="K26" s="218" t="n">
        <v>0</v>
      </c>
      <c r="L26" s="218" t="n">
        <f aca="false">J26*0.0214</f>
        <v>20349.3028</v>
      </c>
      <c r="M26" s="6" t="n">
        <v>2024</v>
      </c>
    </row>
    <row r="27" customFormat="false" ht="12.75" hidden="false" customHeight="true" outlineLevel="0" collapsed="false">
      <c r="A27" s="6" t="n">
        <v>6</v>
      </c>
      <c r="B27" s="110" t="s">
        <v>1203</v>
      </c>
      <c r="C27" s="70" t="n">
        <v>1978</v>
      </c>
      <c r="D27" s="225" t="s">
        <v>1196</v>
      </c>
      <c r="E27" s="6" t="s">
        <v>556</v>
      </c>
      <c r="F27" s="61" t="n">
        <v>5</v>
      </c>
      <c r="G27" s="61" t="n">
        <v>2</v>
      </c>
      <c r="H27" s="61" t="n">
        <v>120</v>
      </c>
      <c r="I27" s="55" t="n">
        <f aca="false">J27+K27+L27</f>
        <v>2085561.45</v>
      </c>
      <c r="J27" s="213" t="n">
        <v>2006483</v>
      </c>
      <c r="K27" s="218" t="n">
        <v>0</v>
      </c>
      <c r="L27" s="213" t="n">
        <v>79078.45</v>
      </c>
      <c r="M27" s="6" t="n">
        <v>2024</v>
      </c>
    </row>
    <row r="28" customFormat="false" ht="12.75" hidden="false" customHeight="true" outlineLevel="0" collapsed="false">
      <c r="A28" s="161" t="s">
        <v>1206</v>
      </c>
      <c r="B28" s="161"/>
      <c r="C28" s="173"/>
      <c r="D28" s="169"/>
      <c r="E28" s="230"/>
      <c r="F28" s="231"/>
      <c r="G28" s="231"/>
      <c r="H28" s="231"/>
      <c r="I28" s="151" t="n">
        <f aca="false">SUM(I22:I27)</f>
        <v>8020296.5572</v>
      </c>
      <c r="J28" s="232" t="n">
        <f aca="false">SUM(J22:J27)</f>
        <v>7854657.29</v>
      </c>
      <c r="K28" s="232" t="n">
        <f aca="false">SUM(K22:K27)</f>
        <v>0</v>
      </c>
      <c r="L28" s="232" t="n">
        <f aca="false">SUM(L22:L27)</f>
        <v>165639.2672</v>
      </c>
      <c r="M28" s="169"/>
    </row>
    <row r="29" customFormat="false" ht="12.75" hidden="false" customHeight="true" outlineLevel="0" collapsed="false">
      <c r="A29" s="155" t="s">
        <v>351</v>
      </c>
      <c r="B29" s="155"/>
      <c r="C29" s="212"/>
      <c r="D29" s="132"/>
      <c r="E29" s="212"/>
      <c r="F29" s="212"/>
      <c r="G29" s="212"/>
      <c r="H29" s="212"/>
      <c r="I29" s="132"/>
      <c r="J29" s="233"/>
      <c r="K29" s="233"/>
      <c r="L29" s="233"/>
      <c r="M29" s="132"/>
    </row>
    <row r="30" customFormat="false" ht="12.75" hidden="false" customHeight="true" outlineLevel="0" collapsed="false">
      <c r="A30" s="6" t="n">
        <v>1</v>
      </c>
      <c r="B30" s="48" t="s">
        <v>415</v>
      </c>
      <c r="C30" s="6" t="n">
        <v>1937</v>
      </c>
      <c r="D30" s="6" t="s">
        <v>1196</v>
      </c>
      <c r="E30" s="6" t="s">
        <v>556</v>
      </c>
      <c r="F30" s="6" t="n">
        <v>4</v>
      </c>
      <c r="G30" s="6" t="n">
        <v>4</v>
      </c>
      <c r="H30" s="6" t="n">
        <v>31</v>
      </c>
      <c r="I30" s="55" t="n">
        <f aca="false">J30+K30+L30</f>
        <v>1398749.3244</v>
      </c>
      <c r="J30" s="218" t="n">
        <v>1221954.96</v>
      </c>
      <c r="K30" s="218" t="n">
        <v>158465.04</v>
      </c>
      <c r="L30" s="218" t="n">
        <v>18329.3244</v>
      </c>
      <c r="M30" s="6" t="n">
        <v>2023</v>
      </c>
    </row>
    <row r="31" customFormat="false" ht="12.75" hidden="false" customHeight="true" outlineLevel="0" collapsed="false">
      <c r="A31" s="6" t="n">
        <v>2</v>
      </c>
      <c r="B31" s="48" t="s">
        <v>1207</v>
      </c>
      <c r="C31" s="6" t="n">
        <v>1967</v>
      </c>
      <c r="D31" s="6" t="s">
        <v>1193</v>
      </c>
      <c r="E31" s="6" t="s">
        <v>556</v>
      </c>
      <c r="F31" s="6" t="n">
        <v>5</v>
      </c>
      <c r="G31" s="6" t="n">
        <v>2</v>
      </c>
      <c r="H31" s="6" t="n">
        <v>9</v>
      </c>
      <c r="I31" s="55" t="n">
        <f aca="false">J31+K31+L31</f>
        <v>224704.11</v>
      </c>
      <c r="J31" s="218" t="n">
        <v>0</v>
      </c>
      <c r="K31" s="218" t="n">
        <v>224704.11</v>
      </c>
      <c r="L31" s="218" t="n">
        <f aca="false">J31*0.0214</f>
        <v>0</v>
      </c>
      <c r="M31" s="6" t="n">
        <v>2023</v>
      </c>
    </row>
    <row r="32" customFormat="false" ht="12.75" hidden="false" customHeight="true" outlineLevel="0" collapsed="false">
      <c r="A32" s="6" t="n">
        <v>3</v>
      </c>
      <c r="B32" s="48" t="s">
        <v>367</v>
      </c>
      <c r="C32" s="6" t="n">
        <v>1964</v>
      </c>
      <c r="D32" s="6" t="s">
        <v>1193</v>
      </c>
      <c r="E32" s="6" t="s">
        <v>556</v>
      </c>
      <c r="F32" s="6" t="n">
        <v>4</v>
      </c>
      <c r="G32" s="6" t="n">
        <v>2</v>
      </c>
      <c r="H32" s="6" t="n">
        <v>12</v>
      </c>
      <c r="I32" s="55" t="n">
        <f aca="false">J32+K32+L32</f>
        <v>305643.77</v>
      </c>
      <c r="J32" s="218" t="n">
        <v>0</v>
      </c>
      <c r="K32" s="218" t="n">
        <v>305643.77</v>
      </c>
      <c r="L32" s="218" t="n">
        <f aca="false">J32*0.0214</f>
        <v>0</v>
      </c>
      <c r="M32" s="6" t="n">
        <v>2023</v>
      </c>
    </row>
    <row r="33" customFormat="false" ht="12.75" hidden="false" customHeight="true" outlineLevel="0" collapsed="false">
      <c r="A33" s="6" t="n">
        <v>4</v>
      </c>
      <c r="B33" s="48" t="s">
        <v>382</v>
      </c>
      <c r="C33" s="6" t="n">
        <v>1959</v>
      </c>
      <c r="D33" s="6" t="s">
        <v>1193</v>
      </c>
      <c r="E33" s="6" t="s">
        <v>556</v>
      </c>
      <c r="F33" s="6" t="n">
        <v>3</v>
      </c>
      <c r="G33" s="6" t="n">
        <v>3</v>
      </c>
      <c r="H33" s="6" t="n">
        <v>21</v>
      </c>
      <c r="I33" s="55" t="n">
        <f aca="false">J33+K33+L33</f>
        <v>140708.18</v>
      </c>
      <c r="J33" s="218" t="n">
        <v>0</v>
      </c>
      <c r="K33" s="218" t="n">
        <v>140708.18</v>
      </c>
      <c r="L33" s="218" t="n">
        <f aca="false">J33*0.0214</f>
        <v>0</v>
      </c>
      <c r="M33" s="6" t="n">
        <v>2023</v>
      </c>
    </row>
    <row r="34" customFormat="false" ht="12.75" hidden="false" customHeight="true" outlineLevel="0" collapsed="false">
      <c r="A34" s="6" t="n">
        <v>5</v>
      </c>
      <c r="B34" s="48" t="s">
        <v>392</v>
      </c>
      <c r="C34" s="6" t="n">
        <v>1960</v>
      </c>
      <c r="D34" s="225" t="s">
        <v>1196</v>
      </c>
      <c r="E34" s="6" t="s">
        <v>556</v>
      </c>
      <c r="F34" s="6" t="n">
        <v>3</v>
      </c>
      <c r="G34" s="6" t="n">
        <v>2</v>
      </c>
      <c r="H34" s="6" t="n">
        <v>12</v>
      </c>
      <c r="I34" s="55" t="n">
        <f aca="false">J34+K34+L34</f>
        <v>120571.15</v>
      </c>
      <c r="J34" s="218" t="n">
        <v>0</v>
      </c>
      <c r="K34" s="218" t="n">
        <v>120571.15</v>
      </c>
      <c r="L34" s="218" t="n">
        <f aca="false">J34*0.0214</f>
        <v>0</v>
      </c>
      <c r="M34" s="6" t="n">
        <v>2023</v>
      </c>
    </row>
    <row r="35" customFormat="false" ht="12.75" hidden="false" customHeight="true" outlineLevel="0" collapsed="false">
      <c r="A35" s="161" t="s">
        <v>1208</v>
      </c>
      <c r="B35" s="161"/>
      <c r="C35" s="173"/>
      <c r="D35" s="169"/>
      <c r="E35" s="230"/>
      <c r="F35" s="231"/>
      <c r="G35" s="231"/>
      <c r="H35" s="231"/>
      <c r="I35" s="151" t="n">
        <f aca="false">SUM(I31:I34)</f>
        <v>791627.21</v>
      </c>
      <c r="J35" s="232" t="n">
        <f aca="false">SUM(J30:J34)</f>
        <v>1221954.96</v>
      </c>
      <c r="K35" s="232" t="n">
        <f aca="false">SUM(K30:K34)</f>
        <v>950092.25</v>
      </c>
      <c r="L35" s="232" t="n">
        <f aca="false">SUM(L30:L34)</f>
        <v>18329.3244</v>
      </c>
      <c r="M35" s="173"/>
    </row>
    <row r="36" customFormat="false" ht="12.75" hidden="false" customHeight="true" outlineLevel="0" collapsed="false">
      <c r="A36" s="234" t="s">
        <v>969</v>
      </c>
      <c r="B36" s="234"/>
      <c r="C36" s="212"/>
      <c r="D36" s="132"/>
      <c r="E36" s="6"/>
      <c r="F36" s="212"/>
      <c r="G36" s="212"/>
      <c r="H36" s="212"/>
      <c r="I36" s="132"/>
      <c r="J36" s="235"/>
      <c r="K36" s="235"/>
      <c r="L36" s="235"/>
      <c r="M36" s="132"/>
    </row>
    <row r="37" customFormat="false" ht="12.75" hidden="false" customHeight="true" outlineLevel="0" collapsed="false">
      <c r="A37" s="6" t="n">
        <v>1</v>
      </c>
      <c r="B37" s="48" t="s">
        <v>665</v>
      </c>
      <c r="C37" s="6" t="n">
        <v>1968</v>
      </c>
      <c r="D37" s="6" t="s">
        <v>1196</v>
      </c>
      <c r="E37" s="6" t="s">
        <v>69</v>
      </c>
      <c r="F37" s="6" t="n">
        <v>2</v>
      </c>
      <c r="G37" s="49" t="n">
        <v>3</v>
      </c>
      <c r="H37" s="6" t="n">
        <v>23</v>
      </c>
      <c r="I37" s="55" t="n">
        <f aca="false">J37+K37+L37</f>
        <v>1090419.93</v>
      </c>
      <c r="J37" s="218" t="n">
        <v>998419.24</v>
      </c>
      <c r="K37" s="218" t="n">
        <v>70634.52</v>
      </c>
      <c r="L37" s="218" t="n">
        <v>21366.17</v>
      </c>
      <c r="M37" s="6" t="n">
        <v>2023</v>
      </c>
    </row>
    <row r="38" customFormat="false" ht="12.75" hidden="false" customHeight="true" outlineLevel="0" collapsed="false">
      <c r="A38" s="161" t="s">
        <v>679</v>
      </c>
      <c r="B38" s="161"/>
      <c r="C38" s="173"/>
      <c r="D38" s="230"/>
      <c r="E38" s="230"/>
      <c r="F38" s="236"/>
      <c r="G38" s="236"/>
      <c r="H38" s="236"/>
      <c r="I38" s="151" t="n">
        <f aca="false">I37</f>
        <v>1090419.93</v>
      </c>
      <c r="J38" s="232" t="n">
        <f aca="false">J37</f>
        <v>998419.24</v>
      </c>
      <c r="K38" s="232" t="n">
        <f aca="false">K37</f>
        <v>70634.52</v>
      </c>
      <c r="L38" s="232" t="n">
        <f aca="false">L37</f>
        <v>21366.17</v>
      </c>
      <c r="M38" s="230"/>
    </row>
    <row r="139" customFormat="false" ht="13.8" hidden="false" customHeight="false" outlineLevel="0" collapsed="false">
      <c r="K139" s="237"/>
    </row>
  </sheetData>
  <autoFilter ref="A5:M38"/>
  <mergeCells count="17">
    <mergeCell ref="A1:M2"/>
    <mergeCell ref="A3:A4"/>
    <mergeCell ref="B3:B4"/>
    <mergeCell ref="C3:C4"/>
    <mergeCell ref="D3:D4"/>
    <mergeCell ref="E3:E4"/>
    <mergeCell ref="F3:F4"/>
    <mergeCell ref="G3:G4"/>
    <mergeCell ref="H3:H4"/>
    <mergeCell ref="A6:B6"/>
    <mergeCell ref="A9:B9"/>
    <mergeCell ref="A21:B21"/>
    <mergeCell ref="A28:B28"/>
    <mergeCell ref="A29:B29"/>
    <mergeCell ref="A35:B35"/>
    <mergeCell ref="A36:B36"/>
    <mergeCell ref="A38:B3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6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6" activeCellId="1" sqref="7:7 H26"/>
    </sheetView>
  </sheetViews>
  <sheetFormatPr defaultColWidth="8.703125" defaultRowHeight="12.75" zeroHeight="false" outlineLevelRow="0" outlineLevelCol="0"/>
  <cols>
    <col collapsed="false" customWidth="true" hidden="false" outlineLevel="0" max="1" min="1" style="0" width="5.84"/>
    <col collapsed="false" customWidth="true" hidden="false" outlineLevel="0" max="2" min="2" style="0" width="76"/>
    <col collapsed="false" customWidth="true" hidden="false" outlineLevel="0" max="3" min="3" style="0" width="9.5"/>
    <col collapsed="false" customWidth="true" hidden="false" outlineLevel="0" max="4" min="4" style="0" width="9.33"/>
    <col collapsed="false" customWidth="true" hidden="false" outlineLevel="0" max="5" min="5" style="0" width="15.16"/>
    <col collapsed="false" customWidth="true" hidden="false" outlineLevel="0" max="7" min="6" style="0" width="9.33"/>
    <col collapsed="false" customWidth="true" hidden="false" outlineLevel="0" max="9" min="8" style="0" width="12.16"/>
    <col collapsed="false" customWidth="true" hidden="false" outlineLevel="0" max="10" min="10" style="0" width="11.14"/>
    <col collapsed="false" customWidth="true" hidden="false" outlineLevel="0" max="11" min="11" style="0" width="11.99"/>
    <col collapsed="false" customWidth="true" hidden="false" outlineLevel="0" max="12" min="12" style="0" width="18"/>
    <col collapsed="false" customWidth="true" hidden="false" outlineLevel="0" max="13" min="13" style="0" width="14.16"/>
    <col collapsed="false" customWidth="true" hidden="false" outlineLevel="0" max="14" min="14" style="0" width="9.83"/>
    <col collapsed="false" customWidth="true" hidden="false" outlineLevel="0" max="15" min="15" style="130" width="16.32"/>
  </cols>
  <sheetData>
    <row r="1" customFormat="false" ht="12.75" hidden="false" customHeight="true" outlineLevel="0" collapsed="false">
      <c r="A1" s="10" t="s">
        <v>1209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customFormat="false" ht="12.75" hidden="false" customHeight="true" outlineLevel="0" collapsed="false">
      <c r="A2" s="48" t="s">
        <v>1210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customFormat="false" ht="12.75" hidden="false" customHeight="true" outlineLevel="0" collapsed="false">
      <c r="A3" s="6" t="s">
        <v>3</v>
      </c>
      <c r="B3" s="6" t="s">
        <v>4</v>
      </c>
      <c r="C3" s="6" t="s">
        <v>6</v>
      </c>
      <c r="D3" s="6"/>
      <c r="E3" s="11" t="s">
        <v>8</v>
      </c>
      <c r="F3" s="11" t="s">
        <v>9</v>
      </c>
      <c r="G3" s="11" t="s">
        <v>10</v>
      </c>
      <c r="H3" s="11" t="s">
        <v>11</v>
      </c>
      <c r="I3" s="6" t="s">
        <v>12</v>
      </c>
      <c r="J3" s="6"/>
      <c r="K3" s="11" t="s">
        <v>13</v>
      </c>
      <c r="L3" s="6" t="s">
        <v>14</v>
      </c>
      <c r="M3" s="6"/>
      <c r="N3" s="6"/>
      <c r="O3" s="6"/>
      <c r="P3" s="11" t="s">
        <v>17</v>
      </c>
    </row>
    <row r="4" customFormat="false" ht="102.75" hidden="false" customHeight="true" outlineLevel="0" collapsed="false">
      <c r="A4" s="6"/>
      <c r="B4" s="6"/>
      <c r="C4" s="11" t="s">
        <v>20</v>
      </c>
      <c r="D4" s="11" t="s">
        <v>1211</v>
      </c>
      <c r="E4" s="11"/>
      <c r="F4" s="11"/>
      <c r="G4" s="11"/>
      <c r="H4" s="11"/>
      <c r="I4" s="11" t="s">
        <v>22</v>
      </c>
      <c r="J4" s="11" t="s">
        <v>23</v>
      </c>
      <c r="K4" s="11"/>
      <c r="L4" s="13" t="s">
        <v>22</v>
      </c>
      <c r="M4" s="11" t="s">
        <v>24</v>
      </c>
      <c r="N4" s="11" t="s">
        <v>25</v>
      </c>
      <c r="O4" s="14" t="s">
        <v>26</v>
      </c>
      <c r="P4" s="11"/>
    </row>
    <row r="5" customFormat="false" ht="12.75" hidden="false" customHeight="false" outlineLevel="0" collapsed="false">
      <c r="A5" s="6"/>
      <c r="B5" s="6"/>
      <c r="C5" s="11"/>
      <c r="D5" s="11"/>
      <c r="E5" s="11"/>
      <c r="F5" s="11"/>
      <c r="G5" s="11"/>
      <c r="H5" s="6" t="s">
        <v>27</v>
      </c>
      <c r="I5" s="6" t="s">
        <v>27</v>
      </c>
      <c r="J5" s="6" t="s">
        <v>27</v>
      </c>
      <c r="K5" s="6" t="s">
        <v>28</v>
      </c>
      <c r="L5" s="15" t="s">
        <v>29</v>
      </c>
      <c r="M5" s="6" t="s">
        <v>29</v>
      </c>
      <c r="N5" s="6" t="s">
        <v>29</v>
      </c>
      <c r="O5" s="16" t="s">
        <v>29</v>
      </c>
      <c r="P5" s="11"/>
    </row>
    <row r="6" customFormat="false" ht="12.75" hidden="false" customHeight="false" outlineLevel="0" collapsed="false">
      <c r="A6" s="17" t="s">
        <v>31</v>
      </c>
      <c r="B6" s="17" t="s">
        <v>32</v>
      </c>
      <c r="C6" s="18" t="s">
        <v>1212</v>
      </c>
      <c r="D6" s="17" t="s">
        <v>33</v>
      </c>
      <c r="E6" s="17" t="s">
        <v>34</v>
      </c>
      <c r="F6" s="17" t="s">
        <v>35</v>
      </c>
      <c r="G6" s="18" t="s">
        <v>36</v>
      </c>
      <c r="H6" s="17" t="s">
        <v>37</v>
      </c>
      <c r="I6" s="17" t="s">
        <v>38</v>
      </c>
      <c r="J6" s="17" t="s">
        <v>39</v>
      </c>
      <c r="K6" s="17" t="n">
        <v>11</v>
      </c>
      <c r="L6" s="19" t="s">
        <v>41</v>
      </c>
      <c r="M6" s="17" t="s">
        <v>42</v>
      </c>
      <c r="N6" s="17" t="s">
        <v>43</v>
      </c>
      <c r="O6" s="20" t="s">
        <v>44</v>
      </c>
      <c r="P6" s="17" t="s">
        <v>47</v>
      </c>
    </row>
    <row r="7" customFormat="false" ht="12.75" hidden="false" customHeight="true" outlineLevel="0" collapsed="false">
      <c r="A7" s="172" t="s">
        <v>48</v>
      </c>
      <c r="B7" s="172"/>
      <c r="C7" s="238"/>
      <c r="D7" s="174"/>
      <c r="E7" s="172"/>
      <c r="F7" s="174"/>
      <c r="G7" s="238"/>
      <c r="H7" s="146"/>
      <c r="I7" s="146"/>
      <c r="J7" s="146"/>
      <c r="K7" s="174"/>
      <c r="L7" s="146"/>
      <c r="M7" s="174"/>
      <c r="N7" s="174"/>
      <c r="O7" s="239"/>
      <c r="P7" s="174"/>
    </row>
    <row r="8" customFormat="false" ht="12.75" hidden="false" customHeight="true" outlineLevel="0" collapsed="false">
      <c r="A8" s="161" t="s">
        <v>1213</v>
      </c>
      <c r="B8" s="161"/>
      <c r="C8" s="240" t="n">
        <f aca="false">C12+C16+C23</f>
        <v>4</v>
      </c>
      <c r="D8" s="240"/>
      <c r="E8" s="240"/>
      <c r="F8" s="240"/>
      <c r="G8" s="240"/>
      <c r="H8" s="241" t="n">
        <f aca="false">H12+H16+H23</f>
        <v>4590.91</v>
      </c>
      <c r="I8" s="241" t="n">
        <f aca="false">I12+I16+I23</f>
        <v>2437.9</v>
      </c>
      <c r="J8" s="241" t="n">
        <f aca="false">J16+J12+J23</f>
        <v>0</v>
      </c>
      <c r="K8" s="240" t="n">
        <f aca="false">K12+K16+K23</f>
        <v>56</v>
      </c>
      <c r="L8" s="241" t="n">
        <f aca="false">L12+L16+L23</f>
        <v>668327.37</v>
      </c>
      <c r="M8" s="241" t="n">
        <f aca="false">M16+M12+M23</f>
        <v>0</v>
      </c>
      <c r="N8" s="241" t="n">
        <f aca="false">N16+N12+N23</f>
        <v>0</v>
      </c>
      <c r="O8" s="241" t="n">
        <f aca="false">O12+O16+O23</f>
        <v>668327.37</v>
      </c>
      <c r="P8" s="173"/>
    </row>
    <row r="9" customFormat="false" ht="12.75" hidden="false" customHeight="true" outlineLevel="0" collapsed="false">
      <c r="A9" s="161" t="s">
        <v>1214</v>
      </c>
      <c r="B9" s="161"/>
      <c r="C9" s="240" t="n">
        <f aca="false">C27+C20</f>
        <v>4</v>
      </c>
      <c r="D9" s="240"/>
      <c r="E9" s="240"/>
      <c r="F9" s="240"/>
      <c r="G9" s="240"/>
      <c r="H9" s="241" t="n">
        <f aca="false">H27+H20</f>
        <v>5294.3</v>
      </c>
      <c r="I9" s="241" t="n">
        <f aca="false">I27+I20</f>
        <v>4839.8</v>
      </c>
      <c r="J9" s="241" t="n">
        <f aca="false">J27</f>
        <v>0</v>
      </c>
      <c r="K9" s="240" t="n">
        <f aca="false">K27+K20</f>
        <v>262</v>
      </c>
      <c r="L9" s="241" t="n">
        <f aca="false">L27+L20</f>
        <v>160565.17</v>
      </c>
      <c r="M9" s="241" t="n">
        <f aca="false">M27</f>
        <v>0</v>
      </c>
      <c r="N9" s="241" t="n">
        <f aca="false">N27</f>
        <v>0</v>
      </c>
      <c r="O9" s="241" t="n">
        <f aca="false">O27+O20</f>
        <v>160565.17</v>
      </c>
      <c r="P9" s="173"/>
    </row>
    <row r="10" customFormat="false" ht="12.75" hidden="false" customHeight="false" outlineLevel="0" collapsed="false">
      <c r="A10" s="63"/>
      <c r="B10" s="46" t="s">
        <v>59</v>
      </c>
      <c r="C10" s="242"/>
      <c r="D10" s="242"/>
      <c r="E10" s="242"/>
      <c r="F10" s="242"/>
      <c r="G10" s="242"/>
      <c r="H10" s="243"/>
      <c r="I10" s="243"/>
      <c r="J10" s="243"/>
      <c r="K10" s="243"/>
      <c r="L10" s="243"/>
      <c r="M10" s="243"/>
      <c r="N10" s="243"/>
      <c r="O10" s="244"/>
      <c r="P10" s="17"/>
    </row>
    <row r="11" customFormat="false" ht="12.75" hidden="false" customHeight="false" outlineLevel="0" collapsed="false">
      <c r="A11" s="6" t="n">
        <v>1</v>
      </c>
      <c r="B11" s="48" t="s">
        <v>287</v>
      </c>
      <c r="C11" s="79" t="n">
        <v>1959</v>
      </c>
      <c r="D11" s="79" t="n">
        <v>2025</v>
      </c>
      <c r="E11" s="68" t="s">
        <v>64</v>
      </c>
      <c r="F11" s="68" t="n">
        <v>2</v>
      </c>
      <c r="G11" s="245" t="n">
        <v>2</v>
      </c>
      <c r="H11" s="246" t="n">
        <v>2845.91</v>
      </c>
      <c r="I11" s="246" t="n">
        <v>1103.2</v>
      </c>
      <c r="J11" s="246"/>
      <c r="K11" s="245" t="n">
        <v>20</v>
      </c>
      <c r="L11" s="94" t="n">
        <v>146790.14</v>
      </c>
      <c r="M11" s="55" t="n">
        <v>0</v>
      </c>
      <c r="N11" s="55" t="n">
        <v>0</v>
      </c>
      <c r="O11" s="247" t="n">
        <f aca="false">L11</f>
        <v>146790.14</v>
      </c>
      <c r="P11" s="6" t="n">
        <v>2023</v>
      </c>
    </row>
    <row r="12" customFormat="false" ht="12.75" hidden="false" customHeight="true" outlineLevel="0" collapsed="false">
      <c r="A12" s="161" t="s">
        <v>269</v>
      </c>
      <c r="B12" s="161"/>
      <c r="C12" s="240" t="n">
        <v>1</v>
      </c>
      <c r="D12" s="240"/>
      <c r="E12" s="248"/>
      <c r="F12" s="240"/>
      <c r="G12" s="240"/>
      <c r="H12" s="241" t="n">
        <f aca="false">SUM(H11:H11)</f>
        <v>2845.91</v>
      </c>
      <c r="I12" s="241" t="n">
        <f aca="false">SUM(I11:I11)</f>
        <v>1103.2</v>
      </c>
      <c r="J12" s="241" t="n">
        <f aca="false">SUM(J11:J11)</f>
        <v>0</v>
      </c>
      <c r="K12" s="249" t="n">
        <f aca="false">SUM(K11:K11)</f>
        <v>20</v>
      </c>
      <c r="L12" s="241" t="n">
        <f aca="false">SUM(L11:L11)</f>
        <v>146790.14</v>
      </c>
      <c r="M12" s="241" t="n">
        <f aca="false">SUM(M11:M11)</f>
        <v>0</v>
      </c>
      <c r="N12" s="241" t="n">
        <f aca="false">SUM(N11:N11)</f>
        <v>0</v>
      </c>
      <c r="O12" s="241" t="n">
        <f aca="false">SUM(O11:O11)</f>
        <v>146790.14</v>
      </c>
      <c r="P12" s="173"/>
    </row>
    <row r="13" customFormat="false" ht="12.75" hidden="false" customHeight="false" outlineLevel="0" collapsed="false">
      <c r="A13" s="250"/>
      <c r="B13" s="251" t="s">
        <v>437</v>
      </c>
      <c r="C13" s="48"/>
      <c r="D13" s="48"/>
      <c r="E13" s="6"/>
      <c r="F13" s="48"/>
      <c r="G13" s="48"/>
      <c r="H13" s="48"/>
      <c r="I13" s="48"/>
      <c r="J13" s="48"/>
      <c r="K13" s="48"/>
      <c r="L13" s="48"/>
      <c r="M13" s="48"/>
      <c r="N13" s="48"/>
      <c r="O13" s="6"/>
      <c r="P13" s="48"/>
    </row>
    <row r="14" customFormat="false" ht="12.75" hidden="false" customHeight="false" outlineLevel="0" collapsed="false">
      <c r="A14" s="6" t="n">
        <v>1</v>
      </c>
      <c r="B14" s="58" t="s">
        <v>1215</v>
      </c>
      <c r="C14" s="6" t="n">
        <v>1970</v>
      </c>
      <c r="D14" s="6" t="n">
        <v>2030</v>
      </c>
      <c r="E14" s="6" t="s">
        <v>556</v>
      </c>
      <c r="F14" s="6" t="n">
        <v>2</v>
      </c>
      <c r="G14" s="6" t="n">
        <v>2</v>
      </c>
      <c r="H14" s="6" t="n">
        <v>600.8</v>
      </c>
      <c r="I14" s="6" t="n">
        <v>526.1</v>
      </c>
      <c r="J14" s="6"/>
      <c r="K14" s="6" t="n">
        <v>12</v>
      </c>
      <c r="L14" s="252" t="n">
        <v>108455.01</v>
      </c>
      <c r="M14" s="55" t="n">
        <v>0</v>
      </c>
      <c r="N14" s="55" t="n">
        <v>0</v>
      </c>
      <c r="O14" s="51" t="n">
        <f aca="false">L14</f>
        <v>108455.01</v>
      </c>
      <c r="P14" s="6" t="n">
        <v>2023</v>
      </c>
    </row>
    <row r="15" customFormat="false" ht="12.75" hidden="false" customHeight="false" outlineLevel="0" collapsed="false">
      <c r="A15" s="6" t="n">
        <v>2</v>
      </c>
      <c r="B15" s="58" t="s">
        <v>1216</v>
      </c>
      <c r="C15" s="6" t="n">
        <v>1970</v>
      </c>
      <c r="D15" s="6" t="n">
        <v>2025</v>
      </c>
      <c r="E15" s="6" t="s">
        <v>69</v>
      </c>
      <c r="F15" s="6" t="n">
        <v>2</v>
      </c>
      <c r="G15" s="6" t="n">
        <v>2</v>
      </c>
      <c r="H15" s="6" t="n">
        <v>578.6</v>
      </c>
      <c r="I15" s="6" t="n">
        <v>529.8</v>
      </c>
      <c r="J15" s="6"/>
      <c r="K15" s="6" t="n">
        <v>14</v>
      </c>
      <c r="L15" s="252" t="n">
        <v>108455.01</v>
      </c>
      <c r="M15" s="55" t="n">
        <v>0</v>
      </c>
      <c r="N15" s="55" t="n">
        <v>0</v>
      </c>
      <c r="O15" s="51" t="n">
        <f aca="false">L15</f>
        <v>108455.01</v>
      </c>
      <c r="P15" s="6" t="n">
        <v>2023</v>
      </c>
    </row>
    <row r="16" customFormat="false" ht="12.75" hidden="false" customHeight="true" outlineLevel="0" collapsed="false">
      <c r="A16" s="161" t="s">
        <v>468</v>
      </c>
      <c r="B16" s="161"/>
      <c r="C16" s="173" t="n">
        <v>2</v>
      </c>
      <c r="D16" s="230"/>
      <c r="E16" s="169"/>
      <c r="F16" s="230"/>
      <c r="G16" s="230"/>
      <c r="H16" s="151" t="n">
        <f aca="false">SUM(H14:H15)</f>
        <v>1179.4</v>
      </c>
      <c r="I16" s="151" t="n">
        <f aca="false">SUM(I14:I15)</f>
        <v>1055.9</v>
      </c>
      <c r="J16" s="151" t="n">
        <f aca="false">SUM(J14:J15)</f>
        <v>0</v>
      </c>
      <c r="K16" s="210" t="n">
        <f aca="false">SUM(K14:K15)</f>
        <v>26</v>
      </c>
      <c r="L16" s="151" t="n">
        <f aca="false">SUM(L14:L15)</f>
        <v>216910.02</v>
      </c>
      <c r="M16" s="151" t="n">
        <f aca="false">SUM(M14:M15)</f>
        <v>0</v>
      </c>
      <c r="N16" s="151" t="n">
        <f aca="false">SUM(N14:N15)</f>
        <v>0</v>
      </c>
      <c r="O16" s="151" t="n">
        <f aca="false">SUM(O14:O15)</f>
        <v>216910.02</v>
      </c>
      <c r="P16" s="230"/>
    </row>
    <row r="17" customFormat="false" ht="12.75" hidden="false" customHeight="false" outlineLevel="0" collapsed="false">
      <c r="A17" s="155"/>
      <c r="B17" s="46" t="s">
        <v>477</v>
      </c>
      <c r="C17" s="189"/>
      <c r="D17" s="212"/>
      <c r="E17" s="132"/>
      <c r="F17" s="212"/>
      <c r="G17" s="212"/>
      <c r="H17" s="191"/>
      <c r="I17" s="191"/>
      <c r="J17" s="191"/>
      <c r="K17" s="253"/>
      <c r="L17" s="191"/>
      <c r="M17" s="191"/>
      <c r="N17" s="191"/>
      <c r="O17" s="191"/>
      <c r="P17" s="212"/>
    </row>
    <row r="18" customFormat="false" ht="12.75" hidden="false" customHeight="false" outlineLevel="0" collapsed="false">
      <c r="A18" s="6" t="n">
        <v>1</v>
      </c>
      <c r="B18" s="48" t="s">
        <v>1217</v>
      </c>
      <c r="C18" s="6" t="n">
        <v>1917</v>
      </c>
      <c r="D18" s="6" t="s">
        <v>137</v>
      </c>
      <c r="E18" s="6" t="s">
        <v>556</v>
      </c>
      <c r="F18" s="6" t="n">
        <v>2</v>
      </c>
      <c r="G18" s="6" t="n">
        <v>1</v>
      </c>
      <c r="H18" s="55" t="n">
        <v>331.9</v>
      </c>
      <c r="I18" s="55" t="n">
        <v>301.5</v>
      </c>
      <c r="J18" s="55"/>
      <c r="K18" s="254" t="n">
        <v>8</v>
      </c>
      <c r="L18" s="55" t="n">
        <v>35000</v>
      </c>
      <c r="M18" s="55" t="n">
        <v>0</v>
      </c>
      <c r="N18" s="55" t="n">
        <v>0</v>
      </c>
      <c r="O18" s="51" t="n">
        <f aca="false">L18</f>
        <v>35000</v>
      </c>
      <c r="P18" s="6" t="n">
        <v>2024</v>
      </c>
    </row>
    <row r="19" customFormat="false" ht="12.75" hidden="false" customHeight="false" outlineLevel="0" collapsed="false">
      <c r="A19" s="6" t="n">
        <v>2</v>
      </c>
      <c r="B19" s="48" t="s">
        <v>1218</v>
      </c>
      <c r="C19" s="6" t="n">
        <v>1917</v>
      </c>
      <c r="D19" s="6" t="s">
        <v>137</v>
      </c>
      <c r="E19" s="6" t="s">
        <v>556</v>
      </c>
      <c r="F19" s="6" t="n">
        <v>2</v>
      </c>
      <c r="G19" s="6" t="n">
        <v>1</v>
      </c>
      <c r="H19" s="55" t="n">
        <v>331.4</v>
      </c>
      <c r="I19" s="55" t="n">
        <v>301</v>
      </c>
      <c r="J19" s="55"/>
      <c r="K19" s="254" t="n">
        <v>8</v>
      </c>
      <c r="L19" s="55" t="n">
        <v>35000</v>
      </c>
      <c r="M19" s="55" t="n">
        <v>0</v>
      </c>
      <c r="N19" s="55" t="n">
        <v>0</v>
      </c>
      <c r="O19" s="51" t="n">
        <f aca="false">L19</f>
        <v>35000</v>
      </c>
      <c r="P19" s="6" t="n">
        <v>2024</v>
      </c>
    </row>
    <row r="20" customFormat="false" ht="12.75" hidden="false" customHeight="true" outlineLevel="0" collapsed="false">
      <c r="A20" s="28" t="s">
        <v>493</v>
      </c>
      <c r="B20" s="28"/>
      <c r="C20" s="173" t="n">
        <v>2</v>
      </c>
      <c r="D20" s="230"/>
      <c r="E20" s="169"/>
      <c r="F20" s="230"/>
      <c r="G20" s="230"/>
      <c r="H20" s="151" t="n">
        <f aca="false">SUM(H18:H19)</f>
        <v>663.3</v>
      </c>
      <c r="I20" s="151" t="n">
        <f aca="false">SUM(I18:I19)</f>
        <v>602.5</v>
      </c>
      <c r="J20" s="151" t="n">
        <f aca="false">SUM(J18:J19)</f>
        <v>0</v>
      </c>
      <c r="K20" s="210" t="n">
        <f aca="false">SUM(K18:K19)</f>
        <v>16</v>
      </c>
      <c r="L20" s="151" t="n">
        <f aca="false">SUM(L18:L19)</f>
        <v>70000</v>
      </c>
      <c r="M20" s="151" t="n">
        <f aca="false">SUM(M18:M19)</f>
        <v>0</v>
      </c>
      <c r="N20" s="151" t="n">
        <f aca="false">SUM(N18:N19)</f>
        <v>0</v>
      </c>
      <c r="O20" s="151" t="n">
        <f aca="false">SUM(O18:O19)</f>
        <v>70000</v>
      </c>
      <c r="P20" s="230"/>
    </row>
    <row r="21" customFormat="false" ht="12.75" hidden="false" customHeight="false" outlineLevel="0" collapsed="false">
      <c r="A21" s="212"/>
      <c r="B21" s="251" t="s">
        <v>969</v>
      </c>
      <c r="C21" s="251"/>
      <c r="D21" s="212"/>
      <c r="E21" s="132"/>
      <c r="F21" s="212"/>
      <c r="G21" s="212"/>
      <c r="H21" s="212"/>
      <c r="I21" s="212"/>
      <c r="J21" s="212"/>
      <c r="K21" s="212"/>
      <c r="L21" s="212"/>
      <c r="M21" s="212"/>
      <c r="N21" s="212"/>
      <c r="O21" s="132"/>
      <c r="P21" s="212"/>
    </row>
    <row r="22" customFormat="false" ht="24.75" hidden="false" customHeight="true" outlineLevel="0" collapsed="false">
      <c r="A22" s="6" t="n">
        <v>1</v>
      </c>
      <c r="B22" s="110" t="s">
        <v>1219</v>
      </c>
      <c r="C22" s="6" t="n">
        <v>2010</v>
      </c>
      <c r="D22" s="6" t="n">
        <v>2043</v>
      </c>
      <c r="E22" s="6" t="s">
        <v>1220</v>
      </c>
      <c r="F22" s="6" t="n">
        <v>2</v>
      </c>
      <c r="G22" s="6" t="n">
        <v>1</v>
      </c>
      <c r="H22" s="6" t="n">
        <v>565.6</v>
      </c>
      <c r="I22" s="6" t="n">
        <v>278.8</v>
      </c>
      <c r="J22" s="6"/>
      <c r="K22" s="6" t="n">
        <v>10</v>
      </c>
      <c r="L22" s="255" t="n">
        <v>304627.21</v>
      </c>
      <c r="M22" s="55" t="n">
        <v>0</v>
      </c>
      <c r="N22" s="55" t="n">
        <v>0</v>
      </c>
      <c r="O22" s="51" t="n">
        <f aca="false">L22</f>
        <v>304627.21</v>
      </c>
      <c r="P22" s="6" t="n">
        <v>2023</v>
      </c>
    </row>
    <row r="23" customFormat="false" ht="12.75" hidden="false" customHeight="true" outlineLevel="0" collapsed="false">
      <c r="A23" s="161" t="s">
        <v>679</v>
      </c>
      <c r="B23" s="161"/>
      <c r="C23" s="173" t="n">
        <v>1</v>
      </c>
      <c r="D23" s="230"/>
      <c r="E23" s="169"/>
      <c r="F23" s="230"/>
      <c r="G23" s="230"/>
      <c r="H23" s="241" t="n">
        <f aca="false">SUM(H22)</f>
        <v>565.6</v>
      </c>
      <c r="I23" s="241" t="n">
        <f aca="false">SUM(I22)</f>
        <v>278.8</v>
      </c>
      <c r="J23" s="241" t="n">
        <f aca="false">SUM(J22)</f>
        <v>0</v>
      </c>
      <c r="K23" s="249" t="n">
        <f aca="false">SUM(K22)</f>
        <v>10</v>
      </c>
      <c r="L23" s="241" t="n">
        <f aca="false">SUM(L22)</f>
        <v>304627.21</v>
      </c>
      <c r="M23" s="241" t="n">
        <f aca="false">SUM(M22)</f>
        <v>0</v>
      </c>
      <c r="N23" s="241" t="n">
        <f aca="false">SUM(N22)</f>
        <v>0</v>
      </c>
      <c r="O23" s="241" t="n">
        <f aca="false">SUM(O22)</f>
        <v>304627.21</v>
      </c>
      <c r="P23" s="230"/>
    </row>
    <row r="24" customFormat="false" ht="12.75" hidden="false" customHeight="false" outlineLevel="0" collapsed="false">
      <c r="A24" s="212"/>
      <c r="B24" s="256" t="s">
        <v>971</v>
      </c>
      <c r="C24" s="212"/>
      <c r="D24" s="212"/>
      <c r="E24" s="132"/>
      <c r="F24" s="212"/>
      <c r="G24" s="212"/>
      <c r="H24" s="212"/>
      <c r="I24" s="212"/>
      <c r="J24" s="212"/>
      <c r="K24" s="212"/>
      <c r="L24" s="212"/>
      <c r="M24" s="212"/>
      <c r="N24" s="212"/>
      <c r="O24" s="132"/>
      <c r="P24" s="212"/>
    </row>
    <row r="25" customFormat="false" ht="12.75" hidden="false" customHeight="false" outlineLevel="0" collapsed="false">
      <c r="A25" s="6" t="n">
        <v>1</v>
      </c>
      <c r="B25" s="48" t="s">
        <v>1221</v>
      </c>
      <c r="C25" s="6" t="n">
        <v>1949</v>
      </c>
      <c r="D25" s="6" t="n">
        <v>2027</v>
      </c>
      <c r="E25" s="6" t="s">
        <v>471</v>
      </c>
      <c r="F25" s="6" t="n">
        <v>2</v>
      </c>
      <c r="G25" s="6" t="n">
        <v>2</v>
      </c>
      <c r="H25" s="6" t="n">
        <v>558.4</v>
      </c>
      <c r="I25" s="6" t="n">
        <v>528.4</v>
      </c>
      <c r="J25" s="6"/>
      <c r="K25" s="6" t="n">
        <v>8</v>
      </c>
      <c r="L25" s="255" t="n">
        <v>39677.99</v>
      </c>
      <c r="M25" s="55" t="n">
        <v>0</v>
      </c>
      <c r="N25" s="55" t="n">
        <v>0</v>
      </c>
      <c r="O25" s="51" t="n">
        <f aca="false">L25</f>
        <v>39677.99</v>
      </c>
      <c r="P25" s="6" t="n">
        <v>2024</v>
      </c>
    </row>
    <row r="26" customFormat="false" ht="12.75" hidden="false" customHeight="false" outlineLevel="0" collapsed="false">
      <c r="A26" s="6" t="n">
        <v>2</v>
      </c>
      <c r="B26" s="110" t="s">
        <v>1222</v>
      </c>
      <c r="C26" s="6" t="n">
        <v>1972</v>
      </c>
      <c r="D26" s="6" t="n">
        <v>2025</v>
      </c>
      <c r="E26" s="68" t="s">
        <v>64</v>
      </c>
      <c r="F26" s="6" t="n">
        <v>5</v>
      </c>
      <c r="G26" s="6" t="n">
        <v>2</v>
      </c>
      <c r="H26" s="6" t="n">
        <v>4072.6</v>
      </c>
      <c r="I26" s="6" t="n">
        <v>3708.9</v>
      </c>
      <c r="J26" s="6"/>
      <c r="K26" s="6" t="n">
        <v>238</v>
      </c>
      <c r="L26" s="255" t="n">
        <v>50887.18</v>
      </c>
      <c r="M26" s="55" t="n">
        <v>0</v>
      </c>
      <c r="N26" s="55" t="n">
        <v>0</v>
      </c>
      <c r="O26" s="51" t="n">
        <f aca="false">L26</f>
        <v>50887.18</v>
      </c>
      <c r="P26" s="6" t="n">
        <v>2024</v>
      </c>
    </row>
    <row r="27" customFormat="false" ht="12.75" hidden="false" customHeight="true" outlineLevel="0" collapsed="false">
      <c r="A27" s="161" t="s">
        <v>1223</v>
      </c>
      <c r="B27" s="161"/>
      <c r="C27" s="173" t="n">
        <v>2</v>
      </c>
      <c r="D27" s="230"/>
      <c r="E27" s="230"/>
      <c r="F27" s="230"/>
      <c r="G27" s="230"/>
      <c r="H27" s="241" t="n">
        <f aca="false">SUM(H25:H26)</f>
        <v>4631</v>
      </c>
      <c r="I27" s="241" t="n">
        <f aca="false">SUM(I25:I26)</f>
        <v>4237.3</v>
      </c>
      <c r="J27" s="241" t="n">
        <f aca="false">SUM(J25:J26)</f>
        <v>0</v>
      </c>
      <c r="K27" s="249" t="n">
        <f aca="false">SUM(K25:K26)</f>
        <v>246</v>
      </c>
      <c r="L27" s="241" t="n">
        <f aca="false">SUM(L25:L26)</f>
        <v>90565.17</v>
      </c>
      <c r="M27" s="241" t="n">
        <f aca="false">SUM(M25:M26)</f>
        <v>0</v>
      </c>
      <c r="N27" s="241" t="n">
        <f aca="false">SUM(N25:N26)</f>
        <v>0</v>
      </c>
      <c r="O27" s="241" t="n">
        <f aca="false">SUM(O25:O26)</f>
        <v>90565.17</v>
      </c>
      <c r="P27" s="230"/>
    </row>
  </sheetData>
  <autoFilter ref="A6:P27"/>
  <mergeCells count="23">
    <mergeCell ref="A1:P1"/>
    <mergeCell ref="A2:P2"/>
    <mergeCell ref="A3:A5"/>
    <mergeCell ref="B3:B5"/>
    <mergeCell ref="C3:D3"/>
    <mergeCell ref="E3:E5"/>
    <mergeCell ref="F3:F5"/>
    <mergeCell ref="G3:G5"/>
    <mergeCell ref="H3:H4"/>
    <mergeCell ref="I3:J3"/>
    <mergeCell ref="K3:K4"/>
    <mergeCell ref="L3:O3"/>
    <mergeCell ref="P3:P5"/>
    <mergeCell ref="C4:C5"/>
    <mergeCell ref="D4:D5"/>
    <mergeCell ref="A7:B7"/>
    <mergeCell ref="A8:B8"/>
    <mergeCell ref="A9:B9"/>
    <mergeCell ref="A12:B12"/>
    <mergeCell ref="A16:B16"/>
    <mergeCell ref="A20:B20"/>
    <mergeCell ref="A23:B23"/>
    <mergeCell ref="A27:B2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5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LibreOffice/6.4.7.2$Linux_X86_64 LibreOffice_project/72d9d5113b23a0ed474720f9d366fcde9a2744dd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2015-02-13T06:01:09Z</dcterms:created>
  <dc:creator>System</dc:creator>
  <dc:description/>
  <dc:language>ru-RU</dc:language>
  <cp:lastModifiedBy/>
  <cp:lastPrinted>2025-04-04T10:03:04Z</cp:lastPrinted>
  <dcterms:modified xsi:type="dcterms:W3CDTF">2025-04-04T11:50:01Z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