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kyrilina.om\Desktop\"/>
    </mc:Choice>
  </mc:AlternateContent>
  <xr:revisionPtr revIDLastSave="0" documentId="8_{2382E1FC-921E-481D-A3E3-1DC0D8296D59}" xr6:coauthVersionLast="47" xr6:coauthVersionMax="47" xr10:uidLastSave="{00000000-0000-0000-0000-000000000000}"/>
  <bookViews>
    <workbookView xWindow="-120" yWindow="-120" windowWidth="29040" windowHeight="15840" tabRatio="813" activeTab="1" xr2:uid="{00000000-000D-0000-FFFF-FFFF00000000}"/>
  </bookViews>
  <sheets>
    <sheet name="Финансовое обеспечение 4" sheetId="7" r:id="rId1"/>
    <sheet name="Информация 5" sheetId="8" r:id="rId2"/>
  </sheets>
  <definedNames>
    <definedName name="_xlnm.Print_Area" localSheetId="1">'Информация 5'!$B$7:$M$47</definedName>
    <definedName name="_xlnm.Print_Area" localSheetId="0">'Финансовое обеспечение 4'!$B$2:$P$89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8" l="1"/>
  <c r="L19" i="8"/>
  <c r="K25" i="8" l="1"/>
  <c r="K26" i="8"/>
  <c r="L26" i="8"/>
  <c r="M26" i="8"/>
  <c r="J26" i="8"/>
  <c r="G25" i="8"/>
  <c r="H25" i="8"/>
  <c r="J25" i="8"/>
  <c r="L25" i="8"/>
  <c r="M25" i="8"/>
  <c r="G26" i="8"/>
  <c r="H26" i="8"/>
  <c r="F26" i="8"/>
  <c r="F25" i="8"/>
  <c r="F39" i="8"/>
  <c r="G39" i="8"/>
  <c r="H39" i="8"/>
  <c r="I39" i="8"/>
  <c r="J39" i="8"/>
  <c r="K39" i="8"/>
  <c r="L39" i="8"/>
  <c r="M39" i="8"/>
  <c r="J22" i="7"/>
  <c r="K22" i="7"/>
  <c r="L22" i="7"/>
  <c r="M22" i="7"/>
  <c r="N22" i="7"/>
  <c r="O22" i="7"/>
  <c r="P22" i="7"/>
  <c r="I22" i="7"/>
  <c r="F36" i="8" l="1"/>
  <c r="G36" i="8"/>
  <c r="H36" i="8"/>
  <c r="I36" i="8"/>
  <c r="J36" i="8"/>
  <c r="K36" i="8"/>
  <c r="L36" i="8"/>
  <c r="M36" i="8"/>
  <c r="I33" i="8"/>
  <c r="M33" i="8"/>
  <c r="L33" i="8"/>
  <c r="K33" i="8"/>
  <c r="J33" i="8"/>
  <c r="H33" i="8"/>
  <c r="G33" i="8"/>
  <c r="F33" i="8"/>
  <c r="L18" i="7" l="1"/>
  <c r="L45" i="8" l="1"/>
  <c r="L42" i="8" s="1"/>
  <c r="L44" i="8"/>
  <c r="L43" i="8"/>
  <c r="L16" i="8" s="1"/>
  <c r="L30" i="8"/>
  <c r="L27" i="8"/>
  <c r="L21" i="8"/>
  <c r="L18" i="8" s="1"/>
  <c r="L20" i="8"/>
  <c r="L17" i="8" s="1"/>
  <c r="L24" i="8" l="1"/>
  <c r="L15" i="8" s="1"/>
  <c r="O74" i="7"/>
  <c r="O73" i="7" s="1"/>
  <c r="O21" i="7"/>
  <c r="O18" i="7"/>
  <c r="O17" i="7" s="1"/>
  <c r="O16" i="7" l="1"/>
  <c r="O15" i="7" s="1"/>
  <c r="J19" i="8"/>
  <c r="G43" i="8" l="1"/>
  <c r="G16" i="8" s="1"/>
  <c r="F43" i="8"/>
  <c r="J20" i="8"/>
  <c r="K20" i="8"/>
  <c r="J21" i="8"/>
  <c r="J18" i="8" s="1"/>
  <c r="K21" i="8"/>
  <c r="K18" i="8" s="1"/>
  <c r="J27" i="8"/>
  <c r="K27" i="8"/>
  <c r="J30" i="8"/>
  <c r="K30" i="8"/>
  <c r="J43" i="8"/>
  <c r="K43" i="8"/>
  <c r="J44" i="8"/>
  <c r="K44" i="8"/>
  <c r="J45" i="8"/>
  <c r="J42" i="8" s="1"/>
  <c r="K45" i="8"/>
  <c r="K42" i="8" s="1"/>
  <c r="M74" i="7"/>
  <c r="M73" i="7" s="1"/>
  <c r="M18" i="7"/>
  <c r="M17" i="7" s="1"/>
  <c r="N18" i="7"/>
  <c r="N17" i="7" s="1"/>
  <c r="M21" i="7"/>
  <c r="N21" i="7"/>
  <c r="N74" i="7"/>
  <c r="N73" i="7" l="1"/>
  <c r="N16" i="7"/>
  <c r="N15" i="7" s="1"/>
  <c r="K16" i="8"/>
  <c r="K24" i="8"/>
  <c r="K15" i="8" s="1"/>
  <c r="K17" i="8"/>
  <c r="J24" i="8"/>
  <c r="J17" i="8"/>
  <c r="J16" i="8"/>
  <c r="M15" i="7"/>
  <c r="J15" i="8"/>
  <c r="I32" i="8" l="1"/>
  <c r="I26" i="8" s="1"/>
  <c r="I31" i="8"/>
  <c r="I74" i="7" l="1"/>
  <c r="J74" i="7"/>
  <c r="K74" i="7"/>
  <c r="P74" i="7"/>
  <c r="L74" i="7"/>
  <c r="I28" i="8" l="1"/>
  <c r="I25" i="8" s="1"/>
  <c r="J18" i="7" l="1"/>
  <c r="J17" i="7" s="1"/>
  <c r="K18" i="7"/>
  <c r="K17" i="7" s="1"/>
  <c r="L17" i="7"/>
  <c r="P18" i="7"/>
  <c r="P17" i="7" s="1"/>
  <c r="I18" i="7"/>
  <c r="I17" i="7" s="1"/>
  <c r="I21" i="7"/>
  <c r="J73" i="7"/>
  <c r="K73" i="7"/>
  <c r="P73" i="7"/>
  <c r="L73" i="7"/>
  <c r="I73" i="7"/>
  <c r="I16" i="7" l="1"/>
  <c r="I15" i="7" s="1"/>
  <c r="L21" i="7"/>
  <c r="L16" i="7" s="1"/>
  <c r="L15" i="7" l="1"/>
  <c r="P21" i="7"/>
  <c r="P16" i="7" s="1"/>
  <c r="K21" i="7"/>
  <c r="K16" i="7" s="1"/>
  <c r="P15" i="7" l="1"/>
  <c r="H43" i="8" l="1"/>
  <c r="I43" i="8"/>
  <c r="M43" i="8"/>
  <c r="G44" i="8"/>
  <c r="H44" i="8"/>
  <c r="I44" i="8"/>
  <c r="M44" i="8"/>
  <c r="F44" i="8"/>
  <c r="G45" i="8"/>
  <c r="G42" i="8" s="1"/>
  <c r="H45" i="8"/>
  <c r="H42" i="8" s="1"/>
  <c r="I45" i="8"/>
  <c r="I42" i="8" s="1"/>
  <c r="M45" i="8"/>
  <c r="M42" i="8" s="1"/>
  <c r="F45" i="8"/>
  <c r="F42" i="8" s="1"/>
  <c r="I27" i="8"/>
  <c r="F16" i="8"/>
  <c r="G30" i="8"/>
  <c r="H30" i="8"/>
  <c r="I30" i="8"/>
  <c r="M30" i="8"/>
  <c r="F30" i="8"/>
  <c r="G27" i="8"/>
  <c r="M27" i="8"/>
  <c r="F27" i="8"/>
  <c r="G20" i="8"/>
  <c r="H20" i="8"/>
  <c r="H17" i="8" s="1"/>
  <c r="I20" i="8"/>
  <c r="M20" i="8"/>
  <c r="F20" i="8"/>
  <c r="G21" i="8"/>
  <c r="H21" i="8"/>
  <c r="H18" i="8" s="1"/>
  <c r="I21" i="8"/>
  <c r="I18" i="8" s="1"/>
  <c r="M21" i="8"/>
  <c r="M18" i="8" s="1"/>
  <c r="F21" i="8"/>
  <c r="F18" i="8" s="1"/>
  <c r="C15" i="8"/>
  <c r="J21" i="7"/>
  <c r="J16" i="7" s="1"/>
  <c r="F17" i="8" l="1"/>
  <c r="G17" i="8"/>
  <c r="G24" i="8"/>
  <c r="G15" i="8" s="1"/>
  <c r="M17" i="8"/>
  <c r="M24" i="8"/>
  <c r="M15" i="8" s="1"/>
  <c r="M16" i="8"/>
  <c r="I17" i="8"/>
  <c r="I24" i="8"/>
  <c r="I15" i="8" s="1"/>
  <c r="J15" i="7"/>
  <c r="I16" i="8"/>
  <c r="H16" i="8"/>
  <c r="K15" i="7"/>
  <c r="F24" i="8"/>
  <c r="F15" i="8" s="1"/>
  <c r="H27" i="8"/>
  <c r="H24" i="8" l="1"/>
  <c r="H15" i="8" s="1"/>
  <c r="C15" i="7"/>
</calcChain>
</file>

<file path=xl/sharedStrings.xml><?xml version="1.0" encoding="utf-8"?>
<sst xmlns="http://schemas.openxmlformats.org/spreadsheetml/2006/main" count="316" uniqueCount="77">
  <si>
    <t>Финансовое управление Прионежского муниципального района</t>
  </si>
  <si>
    <t>14 01</t>
  </si>
  <si>
    <t>14 03</t>
  </si>
  <si>
    <t>01 06</t>
  </si>
  <si>
    <t>01 13</t>
  </si>
  <si>
    <t>Единица измерения</t>
  </si>
  <si>
    <t>2016 год</t>
  </si>
  <si>
    <t>2017 год</t>
  </si>
  <si>
    <t>2018 год</t>
  </si>
  <si>
    <t>2019 год</t>
  </si>
  <si>
    <t>2020 год</t>
  </si>
  <si>
    <t>Муниципальная программа</t>
  </si>
  <si>
    <t>к муниципальной программе</t>
  </si>
  <si>
    <t>Ответственный исполнитель и соисполнители</t>
  </si>
  <si>
    <t>Приложение 4</t>
  </si>
  <si>
    <t>Расходы (тыс. рублей), годы</t>
  </si>
  <si>
    <t>ГРБС</t>
  </si>
  <si>
    <t>РзПр</t>
  </si>
  <si>
    <t>ЦСР</t>
  </si>
  <si>
    <t>ВР</t>
  </si>
  <si>
    <t>Наименование муниципальной программы, подпрограммы муниципальной программы, основных мероприятий и мероприятий</t>
  </si>
  <si>
    <t xml:space="preserve">Финансовое обеспечение реализации муниципальной программы за счет средств бюджета Прионежского муниципального района (тыс. рублей)
</t>
  </si>
  <si>
    <t>Статус, N п\п</t>
  </si>
  <si>
    <t>Всего:</t>
  </si>
  <si>
    <t>подпрограмма 1</t>
  </si>
  <si>
    <t>"Развитие среднесрочного и долгосрочного бюджетного планирования"</t>
  </si>
  <si>
    <t>Утверждение прогнозных показателей для долговых обязательств Прионежского муниципального района на безопасном и управляемом уровне в среднесрочной перспективе</t>
  </si>
  <si>
    <t>основное мероприятие 1.1.2.1.0.</t>
  </si>
  <si>
    <t>13 01</t>
  </si>
  <si>
    <t>"Создание условий для повышения результативности бюджетных расходов"</t>
  </si>
  <si>
    <t>подпрограмма 2</t>
  </si>
  <si>
    <t>Выравнивание бюджетной обеспеченности муниципальных образований</t>
  </si>
  <si>
    <t>основное мероприятие 2.1.2.1.0.</t>
  </si>
  <si>
    <t>Поддержка мер по обеспечению сбалансированности местных бюджетов</t>
  </si>
  <si>
    <t>основное мероприятие 2.1.2.2.0.</t>
  </si>
  <si>
    <t>хххххххххх</t>
  </si>
  <si>
    <t>ххх</t>
  </si>
  <si>
    <t>хх хх</t>
  </si>
  <si>
    <t>подпрограмма 3</t>
  </si>
  <si>
    <t>"Организация исполнения бюджета Прионежского муниципального района и формирование бюджетной отчетности"</t>
  </si>
  <si>
    <t>Организационное и методическое руководство по составлению и ведению сводной бюджетной росписи бюджета</t>
  </si>
  <si>
    <t>основное мероприятие 3.1.1.1.0.</t>
  </si>
  <si>
    <t>Приложение 5</t>
  </si>
  <si>
    <t>Информация о расходах бюджета Прионежского муниципального района на реализацию целей муниципальной программы</t>
  </si>
  <si>
    <t>Источники финансового обеспечения</t>
  </si>
  <si>
    <t>средства бюджета Прионежского муниципального района</t>
  </si>
  <si>
    <t>средства, поступающие в бюджет Прионежского муниципального района из бюджета Республики Карелия</t>
  </si>
  <si>
    <t>всего</t>
  </si>
  <si>
    <t>015</t>
  </si>
  <si>
    <t>11200S3170</t>
  </si>
  <si>
    <t>07 01</t>
  </si>
  <si>
    <t>07 02</t>
  </si>
  <si>
    <t>07 09</t>
  </si>
  <si>
    <t>1120041020</t>
  </si>
  <si>
    <t>11200S1020</t>
  </si>
  <si>
    <t>бюджет Прионежского муниципального района</t>
  </si>
  <si>
    <t>14 02</t>
  </si>
  <si>
    <t>07 03</t>
  </si>
  <si>
    <t>01 04</t>
  </si>
  <si>
    <t>2021 год</t>
  </si>
  <si>
    <t>2022 год</t>
  </si>
  <si>
    <t>к Постановлению</t>
  </si>
  <si>
    <t>Администрации Прионежского муниципального района</t>
  </si>
  <si>
    <t>от "___" ___________ 2020 года № ____</t>
  </si>
  <si>
    <t>Приложение № 5</t>
  </si>
  <si>
    <t>05 03</t>
  </si>
  <si>
    <t>Приложение</t>
  </si>
  <si>
    <t>к постановлению</t>
  </si>
  <si>
    <t>2023 год</t>
  </si>
  <si>
    <t>112005549F</t>
  </si>
  <si>
    <t>01 03</t>
  </si>
  <si>
    <t xml:space="preserve"> </t>
  </si>
  <si>
    <t>Стимулирование органов местного самоуправления за достижение наилучших результатов реализации программ оздоровления муниципальных финансов</t>
  </si>
  <si>
    <t>Поощрение региональных и муниципальных управленческих команд за достижение показателей деятельности органов исполнительной власти субъектов Российской Федерации</t>
  </si>
  <si>
    <t>10 06</t>
  </si>
  <si>
    <t>Единая субвенция бюджетам муниципальных районов</t>
  </si>
  <si>
    <t>от " 22 " сентября  2021 года № 1002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</si>
</sst>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Alignment="1"/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justify" vertical="center"/>
    </xf>
    <xf numFmtId="0" fontId="2" fillId="0" borderId="0" xfId="0" applyFont="1" applyFill="1" applyAlignment="1">
      <alignment horizontal="righ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/>
    <xf numFmtId="0" fontId="1" fillId="0" borderId="0" xfId="0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top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top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top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left" vertical="top" wrapText="1"/>
    </xf>
    <xf numFmtId="0" fontId="1" fillId="0" borderId="9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F462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Q95"/>
  <sheetViews>
    <sheetView zoomScale="80" zoomScaleNormal="80" zoomScaleSheetLayoutView="80" workbookViewId="0">
      <selection activeCell="H6" sqref="H6"/>
    </sheetView>
  </sheetViews>
  <sheetFormatPr defaultColWidth="9.140625" defaultRowHeight="15.75" x14ac:dyDescent="0.25"/>
  <cols>
    <col min="1" max="1" width="4.140625" style="2" customWidth="1"/>
    <col min="2" max="2" width="30.140625" style="2" customWidth="1"/>
    <col min="3" max="3" width="47" style="2" customWidth="1"/>
    <col min="4" max="4" width="41.5703125" style="2" customWidth="1"/>
    <col min="5" max="8" width="14" style="2" customWidth="1"/>
    <col min="9" max="9" width="11" style="3" customWidth="1"/>
    <col min="10" max="10" width="11.140625" style="3" customWidth="1"/>
    <col min="11" max="11" width="10.5703125" style="2" customWidth="1"/>
    <col min="12" max="12" width="11.85546875" style="2" customWidth="1"/>
    <col min="13" max="13" width="10.28515625" style="2" customWidth="1"/>
    <col min="14" max="16" width="10.42578125" style="2" customWidth="1"/>
    <col min="17" max="16384" width="9.140625" style="2"/>
  </cols>
  <sheetData>
    <row r="2" spans="2:17" x14ac:dyDescent="0.25">
      <c r="P2" s="26" t="s">
        <v>66</v>
      </c>
    </row>
    <row r="3" spans="2:17" x14ac:dyDescent="0.25">
      <c r="P3" s="26" t="s">
        <v>67</v>
      </c>
    </row>
    <row r="4" spans="2:17" x14ac:dyDescent="0.25">
      <c r="P4" s="26" t="s">
        <v>62</v>
      </c>
    </row>
    <row r="5" spans="2:17" x14ac:dyDescent="0.25">
      <c r="P5" s="27" t="s">
        <v>76</v>
      </c>
    </row>
    <row r="7" spans="2:17" x14ac:dyDescent="0.25">
      <c r="P7" s="6" t="s">
        <v>14</v>
      </c>
      <c r="Q7" s="6"/>
    </row>
    <row r="8" spans="2:17" x14ac:dyDescent="0.25">
      <c r="P8" s="6" t="s">
        <v>12</v>
      </c>
      <c r="Q8" s="6"/>
    </row>
    <row r="10" spans="2:17" x14ac:dyDescent="0.25">
      <c r="B10" s="42" t="s">
        <v>21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17"/>
    </row>
    <row r="12" spans="2:17" ht="16.5" customHeight="1" x14ac:dyDescent="0.25">
      <c r="B12" s="44" t="s">
        <v>22</v>
      </c>
      <c r="C12" s="44" t="s">
        <v>20</v>
      </c>
      <c r="D12" s="44" t="s">
        <v>13</v>
      </c>
      <c r="E12" s="44" t="s">
        <v>5</v>
      </c>
      <c r="F12" s="48"/>
      <c r="G12" s="48"/>
      <c r="H12" s="48"/>
      <c r="I12" s="44" t="s">
        <v>15</v>
      </c>
      <c r="J12" s="44"/>
      <c r="K12" s="44"/>
      <c r="L12" s="44"/>
      <c r="M12" s="44"/>
      <c r="N12" s="44"/>
      <c r="O12" s="44"/>
      <c r="P12" s="44"/>
      <c r="Q12" s="19"/>
    </row>
    <row r="13" spans="2:17" x14ac:dyDescent="0.25">
      <c r="B13" s="48"/>
      <c r="C13" s="48"/>
      <c r="D13" s="48"/>
      <c r="E13" s="24" t="s">
        <v>16</v>
      </c>
      <c r="F13" s="24" t="s">
        <v>17</v>
      </c>
      <c r="G13" s="24" t="s">
        <v>18</v>
      </c>
      <c r="H13" s="24" t="s">
        <v>19</v>
      </c>
      <c r="I13" s="23" t="s">
        <v>6</v>
      </c>
      <c r="J13" s="23" t="s">
        <v>7</v>
      </c>
      <c r="K13" s="23" t="s">
        <v>8</v>
      </c>
      <c r="L13" s="23" t="s">
        <v>9</v>
      </c>
      <c r="M13" s="38" t="s">
        <v>10</v>
      </c>
      <c r="N13" s="38" t="s">
        <v>59</v>
      </c>
      <c r="O13" s="38" t="s">
        <v>60</v>
      </c>
      <c r="P13" s="38" t="s">
        <v>68</v>
      </c>
      <c r="Q13" s="19"/>
    </row>
    <row r="14" spans="2:17" x14ac:dyDescent="0.25">
      <c r="B14" s="23">
        <v>1</v>
      </c>
      <c r="C14" s="23">
        <v>2</v>
      </c>
      <c r="D14" s="23">
        <v>3</v>
      </c>
      <c r="E14" s="23">
        <v>4</v>
      </c>
      <c r="F14" s="23">
        <v>5</v>
      </c>
      <c r="G14" s="23">
        <v>6</v>
      </c>
      <c r="H14" s="23">
        <v>7</v>
      </c>
      <c r="I14" s="23">
        <v>8</v>
      </c>
      <c r="J14" s="23">
        <v>9</v>
      </c>
      <c r="K14" s="23">
        <v>10</v>
      </c>
      <c r="L14" s="23">
        <v>11</v>
      </c>
      <c r="M14" s="23">
        <v>12</v>
      </c>
      <c r="N14" s="23">
        <v>13</v>
      </c>
      <c r="O14" s="28">
        <v>14</v>
      </c>
      <c r="P14" s="23">
        <v>14</v>
      </c>
      <c r="Q14" s="19"/>
    </row>
    <row r="15" spans="2:17" ht="30.75" customHeight="1" x14ac:dyDescent="0.25">
      <c r="B15" s="46" t="s">
        <v>11</v>
      </c>
      <c r="C15" s="46" t="e">
        <f>(#REF!)</f>
        <v>#REF!</v>
      </c>
      <c r="D15" s="13" t="s">
        <v>23</v>
      </c>
      <c r="E15" s="13" t="s">
        <v>36</v>
      </c>
      <c r="F15" s="14" t="s">
        <v>37</v>
      </c>
      <c r="G15" s="13" t="s">
        <v>35</v>
      </c>
      <c r="H15" s="13" t="s">
        <v>36</v>
      </c>
      <c r="I15" s="11">
        <f>SUM(I16)</f>
        <v>25871</v>
      </c>
      <c r="J15" s="11">
        <f>SUM(J16)</f>
        <v>22264.68</v>
      </c>
      <c r="K15" s="11">
        <f>SUM(K16)</f>
        <v>45763.06</v>
      </c>
      <c r="L15" s="11">
        <f>SUM(L16)</f>
        <v>77522.73000000001</v>
      </c>
      <c r="M15" s="11">
        <f t="shared" ref="M15:P15" si="0">SUM(M16)</f>
        <v>36285.9</v>
      </c>
      <c r="N15" s="11">
        <f t="shared" si="0"/>
        <v>30554.400000000005</v>
      </c>
      <c r="O15" s="11">
        <f t="shared" si="0"/>
        <v>17225.3</v>
      </c>
      <c r="P15" s="11">
        <f t="shared" si="0"/>
        <v>15965.3</v>
      </c>
      <c r="Q15" s="20"/>
    </row>
    <row r="16" spans="2:17" ht="30.75" customHeight="1" x14ac:dyDescent="0.25">
      <c r="B16" s="47"/>
      <c r="C16" s="47"/>
      <c r="D16" s="13" t="s">
        <v>0</v>
      </c>
      <c r="E16" s="14" t="s">
        <v>48</v>
      </c>
      <c r="F16" s="14" t="s">
        <v>37</v>
      </c>
      <c r="G16" s="13" t="s">
        <v>35</v>
      </c>
      <c r="H16" s="13" t="s">
        <v>36</v>
      </c>
      <c r="I16" s="11">
        <f t="shared" ref="I16:K16" si="1">I73+I21+I17</f>
        <v>25871</v>
      </c>
      <c r="J16" s="11">
        <f t="shared" si="1"/>
        <v>22264.68</v>
      </c>
      <c r="K16" s="11">
        <f t="shared" si="1"/>
        <v>45763.06</v>
      </c>
      <c r="L16" s="11">
        <f>L73+L21+L17+0.1</f>
        <v>77522.73000000001</v>
      </c>
      <c r="M16" s="11">
        <v>36285.9</v>
      </c>
      <c r="N16" s="11">
        <f>N18+N22+N74</f>
        <v>30554.400000000005</v>
      </c>
      <c r="O16" s="11">
        <f>O73+O21+O17</f>
        <v>17225.3</v>
      </c>
      <c r="P16" s="11">
        <f>P73+P21+P17</f>
        <v>15965.3</v>
      </c>
      <c r="Q16" s="20"/>
    </row>
    <row r="17" spans="2:17" ht="30.75" customHeight="1" x14ac:dyDescent="0.25">
      <c r="B17" s="46" t="s">
        <v>24</v>
      </c>
      <c r="C17" s="46" t="s">
        <v>25</v>
      </c>
      <c r="D17" s="13" t="s">
        <v>23</v>
      </c>
      <c r="E17" s="13" t="s">
        <v>36</v>
      </c>
      <c r="F17" s="14" t="s">
        <v>37</v>
      </c>
      <c r="G17" s="13" t="s">
        <v>35</v>
      </c>
      <c r="H17" s="13" t="s">
        <v>36</v>
      </c>
      <c r="I17" s="11">
        <f>SUM(I18)</f>
        <v>6667</v>
      </c>
      <c r="J17" s="11">
        <f t="shared" ref="J17:P17" si="2">SUM(J18)</f>
        <v>4661</v>
      </c>
      <c r="K17" s="11">
        <f t="shared" si="2"/>
        <v>4000</v>
      </c>
      <c r="L17" s="11">
        <f t="shared" si="2"/>
        <v>4000</v>
      </c>
      <c r="M17" s="11">
        <f t="shared" si="2"/>
        <v>2301.1999999999998</v>
      </c>
      <c r="N17" s="11">
        <f t="shared" si="2"/>
        <v>955.4</v>
      </c>
      <c r="O17" s="11">
        <f t="shared" si="2"/>
        <v>1333.6</v>
      </c>
      <c r="P17" s="11">
        <f t="shared" si="2"/>
        <v>0</v>
      </c>
      <c r="Q17" s="20"/>
    </row>
    <row r="18" spans="2:17" ht="30.75" customHeight="1" x14ac:dyDescent="0.25">
      <c r="B18" s="47"/>
      <c r="C18" s="47"/>
      <c r="D18" s="13" t="s">
        <v>0</v>
      </c>
      <c r="E18" s="14" t="s">
        <v>48</v>
      </c>
      <c r="F18" s="14" t="s">
        <v>37</v>
      </c>
      <c r="G18" s="13" t="s">
        <v>35</v>
      </c>
      <c r="H18" s="13" t="s">
        <v>36</v>
      </c>
      <c r="I18" s="11">
        <f>SUM(I19:I20)</f>
        <v>6667</v>
      </c>
      <c r="J18" s="11">
        <f t="shared" ref="J18:P18" si="3">SUM(J19:J20)</f>
        <v>4661</v>
      </c>
      <c r="K18" s="11">
        <f t="shared" si="3"/>
        <v>4000</v>
      </c>
      <c r="L18" s="11">
        <f>SUM(L19:L20)</f>
        <v>4000</v>
      </c>
      <c r="M18" s="11">
        <f t="shared" ref="M18:O18" si="4">SUM(M19:M20)</f>
        <v>2301.1999999999998</v>
      </c>
      <c r="N18" s="11">
        <f t="shared" si="4"/>
        <v>955.4</v>
      </c>
      <c r="O18" s="11">
        <f t="shared" si="4"/>
        <v>1333.6</v>
      </c>
      <c r="P18" s="11">
        <f t="shared" si="3"/>
        <v>0</v>
      </c>
      <c r="Q18" s="20"/>
    </row>
    <row r="19" spans="2:17" ht="30.75" customHeight="1" x14ac:dyDescent="0.25">
      <c r="B19" s="41" t="s">
        <v>27</v>
      </c>
      <c r="C19" s="41" t="s">
        <v>26</v>
      </c>
      <c r="D19" s="41" t="s">
        <v>0</v>
      </c>
      <c r="E19" s="10" t="s">
        <v>48</v>
      </c>
      <c r="F19" s="10" t="s">
        <v>28</v>
      </c>
      <c r="G19" s="23">
        <v>1100270650</v>
      </c>
      <c r="H19" s="23">
        <v>730</v>
      </c>
      <c r="I19" s="1">
        <v>6667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21"/>
    </row>
    <row r="20" spans="2:17" ht="30.75" customHeight="1" x14ac:dyDescent="0.25">
      <c r="B20" s="45"/>
      <c r="C20" s="45"/>
      <c r="D20" s="45"/>
      <c r="E20" s="10" t="s">
        <v>48</v>
      </c>
      <c r="F20" s="10" t="s">
        <v>28</v>
      </c>
      <c r="G20" s="23">
        <v>1110070650</v>
      </c>
      <c r="H20" s="23">
        <v>730</v>
      </c>
      <c r="I20" s="1">
        <v>0</v>
      </c>
      <c r="J20" s="1">
        <v>4661</v>
      </c>
      <c r="K20" s="1">
        <v>4000</v>
      </c>
      <c r="L20" s="1">
        <v>4000</v>
      </c>
      <c r="M20" s="1">
        <v>2301.1999999999998</v>
      </c>
      <c r="N20" s="1">
        <v>955.4</v>
      </c>
      <c r="O20" s="1">
        <v>1333.6</v>
      </c>
      <c r="P20" s="1">
        <v>0</v>
      </c>
      <c r="Q20" s="21"/>
    </row>
    <row r="21" spans="2:17" ht="30.75" customHeight="1" x14ac:dyDescent="0.25">
      <c r="B21" s="46" t="s">
        <v>30</v>
      </c>
      <c r="C21" s="46" t="s">
        <v>29</v>
      </c>
      <c r="D21" s="13" t="s">
        <v>23</v>
      </c>
      <c r="E21" s="13" t="s">
        <v>36</v>
      </c>
      <c r="F21" s="14" t="s">
        <v>37</v>
      </c>
      <c r="G21" s="13" t="s">
        <v>35</v>
      </c>
      <c r="H21" s="13" t="s">
        <v>36</v>
      </c>
      <c r="I21" s="11">
        <f>SUM(I22)</f>
        <v>14704</v>
      </c>
      <c r="J21" s="11">
        <f t="shared" ref="J21" si="5">SUM(J22)</f>
        <v>8820.75</v>
      </c>
      <c r="K21" s="11">
        <f>SUM(K22)</f>
        <v>32546.6</v>
      </c>
      <c r="L21" s="11">
        <f>SUM(L22)</f>
        <v>62193.78</v>
      </c>
      <c r="M21" s="36">
        <f t="shared" ref="M21:P21" si="6">SUM(M22)</f>
        <v>18697.299999999996</v>
      </c>
      <c r="N21" s="11">
        <f t="shared" si="6"/>
        <v>19278.200000000004</v>
      </c>
      <c r="O21" s="11">
        <f t="shared" si="6"/>
        <v>11838.500000000002</v>
      </c>
      <c r="P21" s="11">
        <f t="shared" si="6"/>
        <v>11912.1</v>
      </c>
      <c r="Q21" s="20"/>
    </row>
    <row r="22" spans="2:17" ht="30.75" customHeight="1" x14ac:dyDescent="0.25">
      <c r="B22" s="47"/>
      <c r="C22" s="47"/>
      <c r="D22" s="13" t="s">
        <v>0</v>
      </c>
      <c r="E22" s="14" t="s">
        <v>48</v>
      </c>
      <c r="F22" s="14" t="s">
        <v>37</v>
      </c>
      <c r="G22" s="13" t="s">
        <v>35</v>
      </c>
      <c r="H22" s="13" t="s">
        <v>36</v>
      </c>
      <c r="I22" s="11">
        <f>SUM(I23:I72)</f>
        <v>14704</v>
      </c>
      <c r="J22" s="11">
        <f t="shared" ref="J22:P22" si="7">SUM(J23:J72)</f>
        <v>8820.75</v>
      </c>
      <c r="K22" s="11">
        <f t="shared" si="7"/>
        <v>32546.6</v>
      </c>
      <c r="L22" s="11">
        <f t="shared" si="7"/>
        <v>62193.78</v>
      </c>
      <c r="M22" s="11">
        <f t="shared" si="7"/>
        <v>18697.299999999996</v>
      </c>
      <c r="N22" s="11">
        <f t="shared" si="7"/>
        <v>19278.200000000004</v>
      </c>
      <c r="O22" s="11">
        <f t="shared" si="7"/>
        <v>11838.500000000002</v>
      </c>
      <c r="P22" s="11">
        <f t="shared" si="7"/>
        <v>11912.1</v>
      </c>
      <c r="Q22" s="20"/>
    </row>
    <row r="23" spans="2:17" ht="30.75" customHeight="1" x14ac:dyDescent="0.25">
      <c r="B23" s="41" t="s">
        <v>32</v>
      </c>
      <c r="C23" s="41" t="s">
        <v>31</v>
      </c>
      <c r="D23" s="41" t="s">
        <v>0</v>
      </c>
      <c r="E23" s="10" t="s">
        <v>48</v>
      </c>
      <c r="F23" s="10" t="s">
        <v>1</v>
      </c>
      <c r="G23" s="10" t="s">
        <v>53</v>
      </c>
      <c r="H23" s="23">
        <v>511</v>
      </c>
      <c r="I23" s="1">
        <v>0</v>
      </c>
      <c r="J23" s="1">
        <v>0</v>
      </c>
      <c r="K23" s="1">
        <v>0</v>
      </c>
      <c r="L23" s="1">
        <v>0</v>
      </c>
      <c r="M23" s="37">
        <v>0</v>
      </c>
      <c r="N23" s="1">
        <v>0</v>
      </c>
      <c r="O23" s="1">
        <v>0</v>
      </c>
      <c r="P23" s="1">
        <v>0</v>
      </c>
      <c r="Q23" s="21"/>
    </row>
    <row r="24" spans="2:17" ht="30.75" customHeight="1" x14ac:dyDescent="0.25">
      <c r="B24" s="41"/>
      <c r="C24" s="41"/>
      <c r="D24" s="41"/>
      <c r="E24" s="10" t="s">
        <v>48</v>
      </c>
      <c r="F24" s="10" t="s">
        <v>1</v>
      </c>
      <c r="G24" s="23">
        <v>1120042150</v>
      </c>
      <c r="H24" s="23">
        <v>511</v>
      </c>
      <c r="I24" s="1">
        <v>0</v>
      </c>
      <c r="J24" s="1">
        <v>1338</v>
      </c>
      <c r="K24" s="1">
        <v>1279</v>
      </c>
      <c r="L24" s="1">
        <v>1212</v>
      </c>
      <c r="M24" s="37">
        <v>2294</v>
      </c>
      <c r="N24" s="1">
        <v>2736</v>
      </c>
      <c r="O24" s="1">
        <v>1760.5</v>
      </c>
      <c r="P24" s="1">
        <v>1792.7</v>
      </c>
      <c r="Q24" s="21"/>
    </row>
    <row r="25" spans="2:17" ht="30.75" customHeight="1" x14ac:dyDescent="0.25">
      <c r="B25" s="45"/>
      <c r="C25" s="41"/>
      <c r="D25" s="41"/>
      <c r="E25" s="10" t="s">
        <v>48</v>
      </c>
      <c r="F25" s="10" t="s">
        <v>1</v>
      </c>
      <c r="G25" s="23">
        <v>1120046010</v>
      </c>
      <c r="H25" s="23">
        <v>511</v>
      </c>
      <c r="I25" s="1">
        <v>0</v>
      </c>
      <c r="J25" s="1">
        <v>5531</v>
      </c>
      <c r="K25" s="1">
        <v>8456</v>
      </c>
      <c r="L25" s="1">
        <v>8456</v>
      </c>
      <c r="M25" s="37">
        <v>8458</v>
      </c>
      <c r="N25" s="1">
        <v>8458</v>
      </c>
      <c r="O25" s="1">
        <v>8458</v>
      </c>
      <c r="P25" s="1">
        <v>8458</v>
      </c>
      <c r="Q25" s="21"/>
    </row>
    <row r="26" spans="2:17" ht="30.75" customHeight="1" x14ac:dyDescent="0.25">
      <c r="B26" s="45"/>
      <c r="C26" s="41"/>
      <c r="D26" s="41"/>
      <c r="E26" s="10" t="s">
        <v>48</v>
      </c>
      <c r="F26" s="10" t="s">
        <v>1</v>
      </c>
      <c r="G26" s="23">
        <v>1100142150</v>
      </c>
      <c r="H26" s="23">
        <v>511</v>
      </c>
      <c r="I26" s="1">
        <v>11450</v>
      </c>
      <c r="J26" s="1">
        <v>0</v>
      </c>
      <c r="K26" s="1">
        <v>0</v>
      </c>
      <c r="L26" s="1">
        <v>0</v>
      </c>
      <c r="M26" s="37">
        <v>0</v>
      </c>
      <c r="N26" s="1">
        <v>0</v>
      </c>
      <c r="O26" s="1">
        <v>0</v>
      </c>
      <c r="P26" s="1">
        <v>0</v>
      </c>
      <c r="Q26" s="21"/>
    </row>
    <row r="27" spans="2:17" ht="30.75" customHeight="1" x14ac:dyDescent="0.25">
      <c r="B27" s="49" t="s">
        <v>34</v>
      </c>
      <c r="C27" s="49" t="s">
        <v>33</v>
      </c>
      <c r="D27" s="49" t="s">
        <v>0</v>
      </c>
      <c r="E27" s="10" t="s">
        <v>48</v>
      </c>
      <c r="F27" s="10" t="s">
        <v>58</v>
      </c>
      <c r="G27" s="23">
        <v>1120041020</v>
      </c>
      <c r="H27" s="23">
        <v>121</v>
      </c>
      <c r="I27" s="1">
        <v>0</v>
      </c>
      <c r="J27" s="1">
        <v>0</v>
      </c>
      <c r="K27" s="1">
        <v>0</v>
      </c>
      <c r="L27" s="1">
        <v>853.07</v>
      </c>
      <c r="M27" s="37">
        <v>0</v>
      </c>
      <c r="N27" s="1">
        <v>0</v>
      </c>
      <c r="O27" s="1">
        <v>0</v>
      </c>
      <c r="P27" s="1">
        <v>0</v>
      </c>
      <c r="Q27" s="21"/>
    </row>
    <row r="28" spans="2:17" ht="30.75" customHeight="1" x14ac:dyDescent="0.25">
      <c r="B28" s="50"/>
      <c r="C28" s="50"/>
      <c r="D28" s="50"/>
      <c r="E28" s="10" t="s">
        <v>48</v>
      </c>
      <c r="F28" s="10" t="s">
        <v>58</v>
      </c>
      <c r="G28" s="23">
        <v>1120041020</v>
      </c>
      <c r="H28" s="23">
        <v>129</v>
      </c>
      <c r="I28" s="1">
        <v>0</v>
      </c>
      <c r="J28" s="1">
        <v>0</v>
      </c>
      <c r="K28" s="1">
        <v>0</v>
      </c>
      <c r="L28" s="1">
        <v>257.7</v>
      </c>
      <c r="M28" s="37">
        <v>0</v>
      </c>
      <c r="N28" s="1">
        <v>0</v>
      </c>
      <c r="O28" s="1">
        <v>0</v>
      </c>
      <c r="P28" s="1">
        <v>0</v>
      </c>
      <c r="Q28" s="21"/>
    </row>
    <row r="29" spans="2:17" ht="30.75" customHeight="1" x14ac:dyDescent="0.25">
      <c r="B29" s="50"/>
      <c r="C29" s="50"/>
      <c r="D29" s="50"/>
      <c r="E29" s="10" t="s">
        <v>48</v>
      </c>
      <c r="F29" s="10" t="s">
        <v>58</v>
      </c>
      <c r="G29" s="23">
        <v>1120041040</v>
      </c>
      <c r="H29" s="23">
        <v>121</v>
      </c>
      <c r="I29" s="1">
        <v>0</v>
      </c>
      <c r="J29" s="1">
        <v>0</v>
      </c>
      <c r="K29" s="1">
        <v>0</v>
      </c>
      <c r="L29" s="1">
        <v>674.28</v>
      </c>
      <c r="M29" s="37">
        <v>0</v>
      </c>
      <c r="N29" s="1">
        <v>0</v>
      </c>
      <c r="O29" s="1">
        <v>0</v>
      </c>
      <c r="P29" s="1">
        <v>0</v>
      </c>
      <c r="Q29" s="21"/>
    </row>
    <row r="30" spans="2:17" ht="30.75" customHeight="1" x14ac:dyDescent="0.25">
      <c r="B30" s="50"/>
      <c r="C30" s="50"/>
      <c r="D30" s="50"/>
      <c r="E30" s="10" t="s">
        <v>48</v>
      </c>
      <c r="F30" s="10" t="s">
        <v>65</v>
      </c>
      <c r="G30" s="25">
        <v>1120044110</v>
      </c>
      <c r="H30" s="25">
        <v>244</v>
      </c>
      <c r="I30" s="1">
        <v>0</v>
      </c>
      <c r="J30" s="1">
        <v>0</v>
      </c>
      <c r="K30" s="1">
        <v>0</v>
      </c>
      <c r="L30" s="1">
        <v>0</v>
      </c>
      <c r="M30" s="37">
        <v>204</v>
      </c>
      <c r="N30" s="1">
        <v>0</v>
      </c>
      <c r="O30" s="1">
        <v>0</v>
      </c>
      <c r="P30" s="1">
        <v>0</v>
      </c>
      <c r="Q30" s="21"/>
    </row>
    <row r="31" spans="2:17" ht="30.75" customHeight="1" x14ac:dyDescent="0.25">
      <c r="B31" s="50"/>
      <c r="C31" s="50"/>
      <c r="D31" s="50"/>
      <c r="E31" s="10" t="s">
        <v>48</v>
      </c>
      <c r="F31" s="10" t="s">
        <v>50</v>
      </c>
      <c r="G31" s="23">
        <v>1120043170</v>
      </c>
      <c r="H31" s="23">
        <v>111</v>
      </c>
      <c r="I31" s="1">
        <v>0</v>
      </c>
      <c r="J31" s="1">
        <v>0</v>
      </c>
      <c r="K31" s="1">
        <v>3991.5</v>
      </c>
      <c r="L31" s="1">
        <v>1546.29</v>
      </c>
      <c r="M31" s="1">
        <v>0</v>
      </c>
      <c r="N31" s="1">
        <v>0</v>
      </c>
      <c r="O31" s="1">
        <v>0</v>
      </c>
      <c r="P31" s="1">
        <v>0</v>
      </c>
      <c r="Q31" s="21"/>
    </row>
    <row r="32" spans="2:17" ht="30.75" customHeight="1" x14ac:dyDescent="0.25">
      <c r="B32" s="50"/>
      <c r="C32" s="50"/>
      <c r="D32" s="50"/>
      <c r="E32" s="10" t="s">
        <v>48</v>
      </c>
      <c r="F32" s="10" t="s">
        <v>50</v>
      </c>
      <c r="G32" s="23">
        <v>1120043170</v>
      </c>
      <c r="H32" s="23">
        <v>119</v>
      </c>
      <c r="I32" s="1">
        <v>0</v>
      </c>
      <c r="J32" s="1">
        <v>0</v>
      </c>
      <c r="K32" s="1">
        <v>301.8</v>
      </c>
      <c r="L32" s="1">
        <v>467.03</v>
      </c>
      <c r="M32" s="1">
        <v>0</v>
      </c>
      <c r="N32" s="1">
        <v>0</v>
      </c>
      <c r="O32" s="1">
        <v>0</v>
      </c>
      <c r="P32" s="1">
        <v>0</v>
      </c>
      <c r="Q32" s="21"/>
    </row>
    <row r="33" spans="2:17" ht="30.75" customHeight="1" x14ac:dyDescent="0.25">
      <c r="B33" s="50"/>
      <c r="C33" s="50"/>
      <c r="D33" s="50"/>
      <c r="E33" s="10" t="s">
        <v>48</v>
      </c>
      <c r="F33" s="10" t="s">
        <v>50</v>
      </c>
      <c r="G33" s="23" t="s">
        <v>49</v>
      </c>
      <c r="H33" s="23">
        <v>111</v>
      </c>
      <c r="I33" s="1">
        <v>0</v>
      </c>
      <c r="J33" s="1">
        <v>0</v>
      </c>
      <c r="K33" s="1">
        <v>600</v>
      </c>
      <c r="L33" s="1">
        <v>387.5</v>
      </c>
      <c r="M33" s="1">
        <v>0</v>
      </c>
      <c r="N33" s="1">
        <v>0</v>
      </c>
      <c r="O33" s="1">
        <v>0</v>
      </c>
      <c r="P33" s="1">
        <v>0</v>
      </c>
      <c r="Q33" s="21"/>
    </row>
    <row r="34" spans="2:17" ht="30.75" customHeight="1" x14ac:dyDescent="0.25">
      <c r="B34" s="50"/>
      <c r="C34" s="50"/>
      <c r="D34" s="50"/>
      <c r="E34" s="10" t="s">
        <v>48</v>
      </c>
      <c r="F34" s="10" t="s">
        <v>50</v>
      </c>
      <c r="G34" s="23" t="s">
        <v>49</v>
      </c>
      <c r="H34" s="23">
        <v>119</v>
      </c>
      <c r="I34" s="1">
        <v>0</v>
      </c>
      <c r="J34" s="1">
        <v>0</v>
      </c>
      <c r="K34" s="1">
        <v>0</v>
      </c>
      <c r="L34" s="1">
        <v>117.03</v>
      </c>
      <c r="M34" s="1">
        <v>0</v>
      </c>
      <c r="N34" s="1">
        <v>0</v>
      </c>
      <c r="O34" s="1">
        <v>0</v>
      </c>
      <c r="P34" s="1">
        <v>0</v>
      </c>
      <c r="Q34" s="21"/>
    </row>
    <row r="35" spans="2:17" ht="30.75" customHeight="1" x14ac:dyDescent="0.25">
      <c r="B35" s="50"/>
      <c r="C35" s="50"/>
      <c r="D35" s="50"/>
      <c r="E35" s="10" t="s">
        <v>48</v>
      </c>
      <c r="F35" s="10" t="s">
        <v>50</v>
      </c>
      <c r="G35" s="23">
        <v>1120044110</v>
      </c>
      <c r="H35" s="23">
        <v>244</v>
      </c>
      <c r="I35" s="1">
        <v>0</v>
      </c>
      <c r="J35" s="1">
        <v>0</v>
      </c>
      <c r="K35" s="1">
        <v>0</v>
      </c>
      <c r="L35" s="1">
        <v>948</v>
      </c>
      <c r="M35" s="1">
        <v>0</v>
      </c>
      <c r="N35" s="1">
        <v>0</v>
      </c>
      <c r="O35" s="1">
        <v>0</v>
      </c>
      <c r="P35" s="1">
        <v>0</v>
      </c>
      <c r="Q35" s="21"/>
    </row>
    <row r="36" spans="2:17" ht="30.75" customHeight="1" x14ac:dyDescent="0.25">
      <c r="B36" s="50"/>
      <c r="C36" s="50"/>
      <c r="D36" s="50"/>
      <c r="E36" s="10" t="s">
        <v>48</v>
      </c>
      <c r="F36" s="10" t="s">
        <v>50</v>
      </c>
      <c r="G36" s="23">
        <v>1120044080</v>
      </c>
      <c r="H36" s="23">
        <v>244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21"/>
    </row>
    <row r="37" spans="2:17" ht="30.75" customHeight="1" x14ac:dyDescent="0.25">
      <c r="B37" s="50"/>
      <c r="C37" s="50"/>
      <c r="D37" s="50"/>
      <c r="E37" s="10" t="s">
        <v>48</v>
      </c>
      <c r="F37" s="10" t="s">
        <v>51</v>
      </c>
      <c r="G37" s="23">
        <v>1120043170</v>
      </c>
      <c r="H37" s="23">
        <v>111</v>
      </c>
      <c r="I37" s="1">
        <v>0</v>
      </c>
      <c r="J37" s="1">
        <v>0</v>
      </c>
      <c r="K37" s="1">
        <v>2914.7</v>
      </c>
      <c r="L37" s="1">
        <v>1923.69</v>
      </c>
      <c r="M37" s="1">
        <v>0</v>
      </c>
      <c r="N37" s="1">
        <v>0</v>
      </c>
      <c r="O37" s="1">
        <v>0</v>
      </c>
      <c r="P37" s="1">
        <v>0</v>
      </c>
      <c r="Q37" s="21"/>
    </row>
    <row r="38" spans="2:17" ht="30.75" customHeight="1" x14ac:dyDescent="0.25">
      <c r="B38" s="50"/>
      <c r="C38" s="50"/>
      <c r="D38" s="50"/>
      <c r="E38" s="10" t="s">
        <v>48</v>
      </c>
      <c r="F38" s="10" t="s">
        <v>51</v>
      </c>
      <c r="G38" s="23">
        <v>1120043170</v>
      </c>
      <c r="H38" s="23">
        <v>119</v>
      </c>
      <c r="I38" s="1">
        <v>0</v>
      </c>
      <c r="J38" s="1">
        <v>0</v>
      </c>
      <c r="K38" s="1">
        <v>274.2</v>
      </c>
      <c r="L38" s="1">
        <v>595.20000000000005</v>
      </c>
      <c r="M38" s="1">
        <v>0</v>
      </c>
      <c r="N38" s="1">
        <v>0</v>
      </c>
      <c r="O38" s="1">
        <v>0</v>
      </c>
      <c r="P38" s="1">
        <v>0</v>
      </c>
      <c r="Q38" s="21"/>
    </row>
    <row r="39" spans="2:17" ht="30.75" customHeight="1" x14ac:dyDescent="0.25">
      <c r="B39" s="50"/>
      <c r="C39" s="50"/>
      <c r="D39" s="50"/>
      <c r="E39" s="10" t="s">
        <v>48</v>
      </c>
      <c r="F39" s="10" t="s">
        <v>51</v>
      </c>
      <c r="G39" s="23">
        <v>1120044080</v>
      </c>
      <c r="H39" s="23">
        <v>244</v>
      </c>
      <c r="I39" s="1">
        <v>0</v>
      </c>
      <c r="J39" s="1">
        <v>0</v>
      </c>
      <c r="K39" s="1">
        <v>0</v>
      </c>
      <c r="L39" s="1">
        <v>487</v>
      </c>
      <c r="M39" s="1">
        <v>0</v>
      </c>
      <c r="N39" s="1">
        <v>0</v>
      </c>
      <c r="O39" s="1">
        <v>0</v>
      </c>
      <c r="P39" s="1">
        <v>0</v>
      </c>
      <c r="Q39" s="21"/>
    </row>
    <row r="40" spans="2:17" ht="30.75" customHeight="1" x14ac:dyDescent="0.25">
      <c r="B40" s="50"/>
      <c r="C40" s="50"/>
      <c r="D40" s="50"/>
      <c r="E40" s="10" t="s">
        <v>48</v>
      </c>
      <c r="F40" s="10" t="s">
        <v>51</v>
      </c>
      <c r="G40" s="23" t="s">
        <v>49</v>
      </c>
      <c r="H40" s="23">
        <v>111</v>
      </c>
      <c r="I40" s="1">
        <v>0</v>
      </c>
      <c r="J40" s="1">
        <v>0</v>
      </c>
      <c r="K40" s="1">
        <v>1996.5</v>
      </c>
      <c r="L40" s="1">
        <v>632.09</v>
      </c>
      <c r="M40" s="1">
        <v>0</v>
      </c>
      <c r="N40" s="1">
        <v>0</v>
      </c>
      <c r="O40" s="1">
        <v>0</v>
      </c>
      <c r="P40" s="1">
        <v>0</v>
      </c>
      <c r="Q40" s="21"/>
    </row>
    <row r="41" spans="2:17" ht="30.75" customHeight="1" x14ac:dyDescent="0.25">
      <c r="B41" s="50"/>
      <c r="C41" s="50"/>
      <c r="D41" s="50"/>
      <c r="E41" s="10" t="s">
        <v>48</v>
      </c>
      <c r="F41" s="10" t="s">
        <v>51</v>
      </c>
      <c r="G41" s="23" t="s">
        <v>49</v>
      </c>
      <c r="H41" s="23">
        <v>119</v>
      </c>
      <c r="I41" s="1">
        <v>0</v>
      </c>
      <c r="J41" s="1">
        <v>0</v>
      </c>
      <c r="K41" s="1">
        <v>0</v>
      </c>
      <c r="L41" s="1">
        <v>190.89</v>
      </c>
      <c r="M41" s="1">
        <v>0</v>
      </c>
      <c r="N41" s="1">
        <v>0</v>
      </c>
      <c r="O41" s="1">
        <v>0</v>
      </c>
      <c r="P41" s="1">
        <v>0</v>
      </c>
      <c r="Q41" s="21"/>
    </row>
    <row r="42" spans="2:17" ht="30.75" customHeight="1" x14ac:dyDescent="0.25">
      <c r="B42" s="50"/>
      <c r="C42" s="50"/>
      <c r="D42" s="50"/>
      <c r="E42" s="10" t="s">
        <v>48</v>
      </c>
      <c r="F42" s="10" t="s">
        <v>57</v>
      </c>
      <c r="G42" s="23">
        <v>1120043170</v>
      </c>
      <c r="H42" s="23">
        <v>111</v>
      </c>
      <c r="I42" s="1">
        <v>0</v>
      </c>
      <c r="J42" s="1">
        <v>0</v>
      </c>
      <c r="K42" s="1">
        <v>0</v>
      </c>
      <c r="L42" s="1">
        <v>14.16</v>
      </c>
      <c r="M42" s="1">
        <v>0</v>
      </c>
      <c r="N42" s="1">
        <v>0</v>
      </c>
      <c r="O42" s="1">
        <v>0</v>
      </c>
      <c r="P42" s="1">
        <v>0</v>
      </c>
      <c r="Q42" s="21"/>
    </row>
    <row r="43" spans="2:17" ht="30.75" customHeight="1" x14ac:dyDescent="0.25">
      <c r="B43" s="50"/>
      <c r="C43" s="50"/>
      <c r="D43" s="50"/>
      <c r="E43" s="10" t="s">
        <v>48</v>
      </c>
      <c r="F43" s="10" t="s">
        <v>57</v>
      </c>
      <c r="G43" s="23">
        <v>1120043170</v>
      </c>
      <c r="H43" s="23">
        <v>119</v>
      </c>
      <c r="I43" s="1">
        <v>0</v>
      </c>
      <c r="J43" s="1">
        <v>0</v>
      </c>
      <c r="K43" s="1">
        <v>0</v>
      </c>
      <c r="L43" s="1">
        <v>4.2699999999999996</v>
      </c>
      <c r="M43" s="1">
        <v>0</v>
      </c>
      <c r="N43" s="1">
        <v>0</v>
      </c>
      <c r="O43" s="1">
        <v>0</v>
      </c>
      <c r="P43" s="1">
        <v>0</v>
      </c>
      <c r="Q43" s="21"/>
    </row>
    <row r="44" spans="2:17" ht="30.75" customHeight="1" x14ac:dyDescent="0.25">
      <c r="B44" s="50"/>
      <c r="C44" s="50"/>
      <c r="D44" s="50"/>
      <c r="E44" s="10" t="s">
        <v>48</v>
      </c>
      <c r="F44" s="10" t="s">
        <v>57</v>
      </c>
      <c r="G44" s="23" t="s">
        <v>49</v>
      </c>
      <c r="H44" s="23">
        <v>111</v>
      </c>
      <c r="I44" s="1">
        <v>0</v>
      </c>
      <c r="J44" s="1">
        <v>0</v>
      </c>
      <c r="K44" s="1">
        <v>0</v>
      </c>
      <c r="L44" s="1">
        <v>2.95</v>
      </c>
      <c r="M44" s="1">
        <v>0</v>
      </c>
      <c r="N44" s="1">
        <v>0</v>
      </c>
      <c r="O44" s="1">
        <v>0</v>
      </c>
      <c r="P44" s="1">
        <v>0</v>
      </c>
      <c r="Q44" s="21"/>
    </row>
    <row r="45" spans="2:17" ht="30.75" customHeight="1" x14ac:dyDescent="0.25">
      <c r="B45" s="50"/>
      <c r="C45" s="50"/>
      <c r="D45" s="50"/>
      <c r="E45" s="10" t="s">
        <v>48</v>
      </c>
      <c r="F45" s="10" t="s">
        <v>57</v>
      </c>
      <c r="G45" s="23" t="s">
        <v>49</v>
      </c>
      <c r="H45" s="23">
        <v>119</v>
      </c>
      <c r="I45" s="1">
        <v>0</v>
      </c>
      <c r="J45" s="1">
        <v>0</v>
      </c>
      <c r="K45" s="1">
        <v>0</v>
      </c>
      <c r="L45" s="1">
        <v>0.89</v>
      </c>
      <c r="M45" s="1">
        <v>0</v>
      </c>
      <c r="N45" s="1">
        <v>0</v>
      </c>
      <c r="O45" s="1">
        <v>0</v>
      </c>
      <c r="P45" s="1">
        <v>0</v>
      </c>
      <c r="Q45" s="21"/>
    </row>
    <row r="46" spans="2:17" ht="30.75" customHeight="1" x14ac:dyDescent="0.25">
      <c r="B46" s="50"/>
      <c r="C46" s="50"/>
      <c r="D46" s="50"/>
      <c r="E46" s="10" t="s">
        <v>48</v>
      </c>
      <c r="F46" s="10" t="s">
        <v>52</v>
      </c>
      <c r="G46" s="23">
        <v>1120043170</v>
      </c>
      <c r="H46" s="23">
        <v>111</v>
      </c>
      <c r="I46" s="1">
        <v>0</v>
      </c>
      <c r="J46" s="1">
        <v>0</v>
      </c>
      <c r="K46" s="1">
        <v>7427.9</v>
      </c>
      <c r="L46" s="1">
        <v>3429.57</v>
      </c>
      <c r="M46" s="1">
        <v>0</v>
      </c>
      <c r="N46" s="1">
        <v>0</v>
      </c>
      <c r="O46" s="1">
        <v>0</v>
      </c>
      <c r="P46" s="1">
        <v>0</v>
      </c>
      <c r="Q46" s="21"/>
    </row>
    <row r="47" spans="2:17" ht="30.75" customHeight="1" x14ac:dyDescent="0.25">
      <c r="B47" s="50"/>
      <c r="C47" s="50"/>
      <c r="D47" s="50"/>
      <c r="E47" s="10" t="s">
        <v>48</v>
      </c>
      <c r="F47" s="10" t="s">
        <v>52</v>
      </c>
      <c r="G47" s="23">
        <v>1120043170</v>
      </c>
      <c r="H47" s="23">
        <v>119</v>
      </c>
      <c r="I47" s="1">
        <v>0</v>
      </c>
      <c r="J47" s="1">
        <v>0</v>
      </c>
      <c r="K47" s="1">
        <v>1834</v>
      </c>
      <c r="L47" s="1">
        <v>59.03</v>
      </c>
      <c r="M47" s="1">
        <v>0</v>
      </c>
      <c r="N47" s="1">
        <v>0</v>
      </c>
      <c r="O47" s="1">
        <v>0</v>
      </c>
      <c r="P47" s="1">
        <v>0</v>
      </c>
      <c r="Q47" s="21"/>
    </row>
    <row r="48" spans="2:17" ht="30.75" customHeight="1" x14ac:dyDescent="0.25">
      <c r="B48" s="50"/>
      <c r="C48" s="50"/>
      <c r="D48" s="50"/>
      <c r="E48" s="10" t="s">
        <v>48</v>
      </c>
      <c r="F48" s="10" t="s">
        <v>52</v>
      </c>
      <c r="G48" s="23">
        <v>1120043170</v>
      </c>
      <c r="H48" s="23">
        <v>121</v>
      </c>
      <c r="I48" s="1">
        <v>0</v>
      </c>
      <c r="J48" s="1">
        <v>0</v>
      </c>
      <c r="K48" s="1">
        <v>737.4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21"/>
    </row>
    <row r="49" spans="2:17" ht="30.75" customHeight="1" x14ac:dyDescent="0.25">
      <c r="B49" s="50"/>
      <c r="C49" s="50"/>
      <c r="D49" s="50"/>
      <c r="E49" s="10" t="s">
        <v>48</v>
      </c>
      <c r="F49" s="10" t="s">
        <v>52</v>
      </c>
      <c r="G49" s="23">
        <v>1120043170</v>
      </c>
      <c r="H49" s="23">
        <v>129</v>
      </c>
      <c r="I49" s="1">
        <v>0</v>
      </c>
      <c r="J49" s="1">
        <v>0</v>
      </c>
      <c r="K49" s="1">
        <v>222.4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21"/>
    </row>
    <row r="50" spans="2:17" ht="30.75" customHeight="1" x14ac:dyDescent="0.25">
      <c r="B50" s="50"/>
      <c r="C50" s="50"/>
      <c r="D50" s="50"/>
      <c r="E50" s="10" t="s">
        <v>48</v>
      </c>
      <c r="F50" s="10" t="s">
        <v>52</v>
      </c>
      <c r="G50" s="23">
        <v>1120044110</v>
      </c>
      <c r="H50" s="23">
        <v>244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21"/>
    </row>
    <row r="51" spans="2:17" ht="30.75" customHeight="1" x14ac:dyDescent="0.25">
      <c r="B51" s="50"/>
      <c r="C51" s="50"/>
      <c r="D51" s="50"/>
      <c r="E51" s="10" t="s">
        <v>48</v>
      </c>
      <c r="F51" s="10" t="s">
        <v>52</v>
      </c>
      <c r="G51" s="23" t="s">
        <v>49</v>
      </c>
      <c r="H51" s="23">
        <v>111</v>
      </c>
      <c r="I51" s="1">
        <v>0</v>
      </c>
      <c r="J51" s="1">
        <v>0</v>
      </c>
      <c r="K51" s="1">
        <v>780.1</v>
      </c>
      <c r="L51" s="1">
        <v>514.20000000000005</v>
      </c>
      <c r="M51" s="1">
        <v>0</v>
      </c>
      <c r="N51" s="1">
        <v>0</v>
      </c>
      <c r="O51" s="1">
        <v>0</v>
      </c>
      <c r="P51" s="1">
        <v>0</v>
      </c>
      <c r="Q51" s="21"/>
    </row>
    <row r="52" spans="2:17" ht="30.75" customHeight="1" x14ac:dyDescent="0.25">
      <c r="B52" s="50"/>
      <c r="C52" s="50"/>
      <c r="D52" s="50"/>
      <c r="E52" s="10" t="s">
        <v>48</v>
      </c>
      <c r="F52" s="10" t="s">
        <v>52</v>
      </c>
      <c r="G52" s="23" t="s">
        <v>49</v>
      </c>
      <c r="H52" s="23">
        <v>119</v>
      </c>
      <c r="I52" s="1">
        <v>0</v>
      </c>
      <c r="J52" s="1">
        <v>0</v>
      </c>
      <c r="K52" s="1">
        <v>864</v>
      </c>
      <c r="L52" s="1">
        <v>533.94000000000005</v>
      </c>
      <c r="M52" s="1">
        <v>0</v>
      </c>
      <c r="N52" s="1">
        <v>0</v>
      </c>
      <c r="O52" s="1">
        <v>0</v>
      </c>
      <c r="P52" s="1">
        <v>0</v>
      </c>
      <c r="Q52" s="21"/>
    </row>
    <row r="53" spans="2:17" ht="30.75" customHeight="1" x14ac:dyDescent="0.25">
      <c r="B53" s="50"/>
      <c r="C53" s="50"/>
      <c r="D53" s="50"/>
      <c r="E53" s="10" t="s">
        <v>48</v>
      </c>
      <c r="F53" s="10" t="s">
        <v>2</v>
      </c>
      <c r="G53" s="15">
        <v>1120041020</v>
      </c>
      <c r="H53" s="23">
        <v>540</v>
      </c>
      <c r="I53" s="1">
        <v>0</v>
      </c>
      <c r="J53" s="1">
        <v>0</v>
      </c>
      <c r="K53" s="1">
        <v>0</v>
      </c>
      <c r="L53" s="1">
        <v>21352</v>
      </c>
      <c r="M53" s="1">
        <v>5887.1</v>
      </c>
      <c r="N53" s="1">
        <v>0</v>
      </c>
      <c r="O53" s="1">
        <v>0</v>
      </c>
      <c r="P53" s="1">
        <v>0</v>
      </c>
      <c r="Q53" s="21"/>
    </row>
    <row r="54" spans="2:17" ht="30.75" customHeight="1" x14ac:dyDescent="0.25">
      <c r="B54" s="50"/>
      <c r="C54" s="50"/>
      <c r="D54" s="50"/>
      <c r="E54" s="10" t="s">
        <v>48</v>
      </c>
      <c r="F54" s="10" t="s">
        <v>2</v>
      </c>
      <c r="G54" s="15" t="s">
        <v>69</v>
      </c>
      <c r="H54" s="31">
        <v>540</v>
      </c>
      <c r="I54" s="1">
        <v>0</v>
      </c>
      <c r="J54" s="1">
        <v>0</v>
      </c>
      <c r="K54" s="1">
        <v>0</v>
      </c>
      <c r="L54" s="1">
        <v>0</v>
      </c>
      <c r="M54" s="1">
        <v>897.2</v>
      </c>
      <c r="N54" s="1">
        <v>649.5</v>
      </c>
      <c r="O54" s="1">
        <v>0</v>
      </c>
      <c r="P54" s="1">
        <v>0</v>
      </c>
      <c r="Q54" s="21"/>
    </row>
    <row r="55" spans="2:17" ht="30.75" customHeight="1" x14ac:dyDescent="0.25">
      <c r="B55" s="50"/>
      <c r="C55" s="50"/>
      <c r="D55" s="50"/>
      <c r="E55" s="10" t="s">
        <v>48</v>
      </c>
      <c r="F55" s="10" t="s">
        <v>2</v>
      </c>
      <c r="G55" s="10" t="s">
        <v>54</v>
      </c>
      <c r="H55" s="23">
        <v>540</v>
      </c>
      <c r="I55" s="1">
        <v>0</v>
      </c>
      <c r="J55" s="1">
        <v>0</v>
      </c>
      <c r="K55" s="1">
        <v>0</v>
      </c>
      <c r="L55" s="1">
        <v>2372.8000000000002</v>
      </c>
      <c r="M55" s="1">
        <v>0</v>
      </c>
      <c r="N55" s="1">
        <v>0</v>
      </c>
      <c r="O55" s="1">
        <v>0</v>
      </c>
      <c r="P55" s="1">
        <v>0</v>
      </c>
      <c r="Q55" s="21"/>
    </row>
    <row r="56" spans="2:17" ht="30.75" customHeight="1" x14ac:dyDescent="0.25">
      <c r="B56" s="50"/>
      <c r="C56" s="50"/>
      <c r="D56" s="50"/>
      <c r="E56" s="10" t="s">
        <v>48</v>
      </c>
      <c r="F56" s="10" t="s">
        <v>2</v>
      </c>
      <c r="G56" s="23">
        <v>1120043170</v>
      </c>
      <c r="H56" s="23">
        <v>521</v>
      </c>
      <c r="I56" s="1">
        <v>0</v>
      </c>
      <c r="J56" s="1">
        <v>35.75</v>
      </c>
      <c r="K56" s="1">
        <v>867.1</v>
      </c>
      <c r="L56" s="1">
        <v>2897.76</v>
      </c>
      <c r="M56" s="1">
        <v>0</v>
      </c>
      <c r="N56" s="1">
        <v>0</v>
      </c>
      <c r="O56" s="1">
        <v>0</v>
      </c>
      <c r="P56" s="1">
        <v>0</v>
      </c>
      <c r="Q56" s="21"/>
    </row>
    <row r="57" spans="2:17" ht="30.75" customHeight="1" x14ac:dyDescent="0.25">
      <c r="B57" s="50"/>
      <c r="C57" s="50"/>
      <c r="D57" s="50"/>
      <c r="E57" s="10" t="s">
        <v>48</v>
      </c>
      <c r="F57" s="10" t="s">
        <v>2</v>
      </c>
      <c r="G57" s="23">
        <v>1120043170</v>
      </c>
      <c r="H57" s="23">
        <v>540</v>
      </c>
      <c r="I57" s="1">
        <v>3254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21"/>
    </row>
    <row r="58" spans="2:17" ht="30.75" customHeight="1" x14ac:dyDescent="0.25">
      <c r="B58" s="50"/>
      <c r="C58" s="50"/>
      <c r="D58" s="50"/>
      <c r="E58" s="10" t="s">
        <v>48</v>
      </c>
      <c r="F58" s="10" t="s">
        <v>2</v>
      </c>
      <c r="G58" s="23">
        <v>1120046200</v>
      </c>
      <c r="H58" s="23">
        <v>540</v>
      </c>
      <c r="I58" s="1">
        <v>0</v>
      </c>
      <c r="J58" s="1">
        <v>1916</v>
      </c>
      <c r="K58" s="1">
        <v>0</v>
      </c>
      <c r="L58" s="1">
        <v>0</v>
      </c>
      <c r="M58" s="1">
        <v>0</v>
      </c>
      <c r="N58" s="1">
        <v>4500</v>
      </c>
      <c r="O58" s="1">
        <v>0</v>
      </c>
      <c r="P58" s="1">
        <v>0</v>
      </c>
      <c r="Q58" s="21"/>
    </row>
    <row r="59" spans="2:17" ht="30.75" customHeight="1" x14ac:dyDescent="0.25">
      <c r="B59" s="50"/>
      <c r="C59" s="50"/>
      <c r="D59" s="50"/>
      <c r="E59" s="10" t="s">
        <v>48</v>
      </c>
      <c r="F59" s="10" t="s">
        <v>56</v>
      </c>
      <c r="G59" s="23">
        <v>1120041020</v>
      </c>
      <c r="H59" s="23">
        <v>512</v>
      </c>
      <c r="I59" s="1">
        <v>0</v>
      </c>
      <c r="J59" s="1">
        <v>0</v>
      </c>
      <c r="K59" s="1">
        <v>0</v>
      </c>
      <c r="L59" s="1">
        <v>3498.74</v>
      </c>
      <c r="M59" s="1">
        <v>0</v>
      </c>
      <c r="N59" s="1">
        <v>0</v>
      </c>
      <c r="O59" s="1">
        <v>0</v>
      </c>
      <c r="P59" s="1">
        <v>0</v>
      </c>
      <c r="Q59" s="21"/>
    </row>
    <row r="60" spans="2:17" ht="30.75" customHeight="1" x14ac:dyDescent="0.25">
      <c r="B60" s="50"/>
      <c r="C60" s="50"/>
      <c r="D60" s="50"/>
      <c r="E60" s="10" t="s">
        <v>48</v>
      </c>
      <c r="F60" s="10" t="s">
        <v>56</v>
      </c>
      <c r="G60" s="23">
        <v>1120041040</v>
      </c>
      <c r="H60" s="23">
        <v>512</v>
      </c>
      <c r="I60" s="1">
        <v>0</v>
      </c>
      <c r="J60" s="1">
        <v>0</v>
      </c>
      <c r="K60" s="1">
        <v>0</v>
      </c>
      <c r="L60" s="1">
        <v>8765.7000000000007</v>
      </c>
      <c r="M60" s="1">
        <v>0</v>
      </c>
      <c r="N60" s="1">
        <v>0</v>
      </c>
      <c r="O60" s="1">
        <v>0</v>
      </c>
      <c r="P60" s="1">
        <v>0</v>
      </c>
      <c r="Q60" s="21"/>
    </row>
    <row r="61" spans="2:17" ht="30.75" customHeight="1" x14ac:dyDescent="0.25">
      <c r="B61" s="50"/>
      <c r="C61" s="50"/>
      <c r="D61" s="50"/>
      <c r="E61" s="10" t="s">
        <v>48</v>
      </c>
      <c r="F61" s="10" t="s">
        <v>70</v>
      </c>
      <c r="G61" s="31" t="s">
        <v>69</v>
      </c>
      <c r="H61" s="31">
        <v>121</v>
      </c>
      <c r="I61" s="1">
        <v>0</v>
      </c>
      <c r="J61" s="1">
        <v>0</v>
      </c>
      <c r="K61" s="1">
        <v>0</v>
      </c>
      <c r="L61" s="1">
        <v>0</v>
      </c>
      <c r="M61" s="1">
        <v>15.3</v>
      </c>
      <c r="N61" s="1">
        <v>11.1</v>
      </c>
      <c r="O61" s="1">
        <v>0</v>
      </c>
      <c r="P61" s="1">
        <v>0</v>
      </c>
      <c r="Q61" s="21"/>
    </row>
    <row r="62" spans="2:17" ht="30.75" customHeight="1" x14ac:dyDescent="0.25">
      <c r="B62" s="50"/>
      <c r="C62" s="50"/>
      <c r="D62" s="50"/>
      <c r="E62" s="10" t="s">
        <v>48</v>
      </c>
      <c r="F62" s="10" t="s">
        <v>70</v>
      </c>
      <c r="G62" s="31" t="s">
        <v>69</v>
      </c>
      <c r="H62" s="31">
        <v>129</v>
      </c>
      <c r="I62" s="1">
        <v>0</v>
      </c>
      <c r="J62" s="1">
        <v>0</v>
      </c>
      <c r="K62" s="1">
        <v>0</v>
      </c>
      <c r="L62" s="1">
        <v>0</v>
      </c>
      <c r="M62" s="1">
        <v>4.5999999999999996</v>
      </c>
      <c r="N62" s="1">
        <v>3.3</v>
      </c>
      <c r="O62" s="1">
        <v>0</v>
      </c>
      <c r="P62" s="1">
        <v>0</v>
      </c>
      <c r="Q62" s="21"/>
    </row>
    <row r="63" spans="2:17" ht="30.75" customHeight="1" x14ac:dyDescent="0.25">
      <c r="B63" s="50"/>
      <c r="C63" s="50"/>
      <c r="D63" s="50"/>
      <c r="E63" s="10" t="s">
        <v>48</v>
      </c>
      <c r="F63" s="10" t="s">
        <v>58</v>
      </c>
      <c r="G63" s="31" t="s">
        <v>69</v>
      </c>
      <c r="H63" s="31">
        <v>121</v>
      </c>
      <c r="I63" s="1">
        <v>0</v>
      </c>
      <c r="J63" s="1">
        <v>0</v>
      </c>
      <c r="K63" s="1">
        <v>0</v>
      </c>
      <c r="L63" s="1">
        <v>0</v>
      </c>
      <c r="M63" s="1">
        <v>668.8</v>
      </c>
      <c r="N63" s="1">
        <v>504.5</v>
      </c>
      <c r="O63" s="1">
        <v>0</v>
      </c>
      <c r="P63" s="1">
        <v>0</v>
      </c>
      <c r="Q63" s="21"/>
    </row>
    <row r="64" spans="2:17" ht="30.75" customHeight="1" x14ac:dyDescent="0.25">
      <c r="B64" s="50"/>
      <c r="C64" s="50"/>
      <c r="D64" s="50"/>
      <c r="E64" s="10" t="s">
        <v>48</v>
      </c>
      <c r="F64" s="10" t="s">
        <v>58</v>
      </c>
      <c r="G64" s="31" t="s">
        <v>69</v>
      </c>
      <c r="H64" s="31">
        <v>129</v>
      </c>
      <c r="I64" s="1">
        <v>0</v>
      </c>
      <c r="J64" s="1">
        <v>0</v>
      </c>
      <c r="K64" s="1">
        <v>0</v>
      </c>
      <c r="L64" s="1">
        <v>0</v>
      </c>
      <c r="M64" s="1">
        <v>188.5</v>
      </c>
      <c r="N64" s="1">
        <v>150.69999999999999</v>
      </c>
      <c r="O64" s="1">
        <v>0</v>
      </c>
      <c r="P64" s="1">
        <v>0</v>
      </c>
      <c r="Q64" s="21"/>
    </row>
    <row r="65" spans="2:17" ht="30.75" customHeight="1" x14ac:dyDescent="0.25">
      <c r="B65" s="50"/>
      <c r="C65" s="50"/>
      <c r="D65" s="50"/>
      <c r="E65" s="10" t="s">
        <v>48</v>
      </c>
      <c r="F65" s="10" t="s">
        <v>3</v>
      </c>
      <c r="G65" s="31" t="s">
        <v>69</v>
      </c>
      <c r="H65" s="31">
        <v>121</v>
      </c>
      <c r="I65" s="1">
        <v>0</v>
      </c>
      <c r="J65" s="1">
        <v>0</v>
      </c>
      <c r="K65" s="1">
        <v>0</v>
      </c>
      <c r="L65" s="1">
        <v>0</v>
      </c>
      <c r="M65" s="1">
        <v>62.2</v>
      </c>
      <c r="N65" s="1">
        <v>145.19999999999999</v>
      </c>
      <c r="O65" s="1">
        <v>0</v>
      </c>
      <c r="P65" s="1">
        <v>0</v>
      </c>
      <c r="Q65" s="21"/>
    </row>
    <row r="66" spans="2:17" ht="30.75" customHeight="1" x14ac:dyDescent="0.25">
      <c r="B66" s="50"/>
      <c r="C66" s="50"/>
      <c r="D66" s="50"/>
      <c r="E66" s="10" t="s">
        <v>48</v>
      </c>
      <c r="F66" s="10" t="s">
        <v>3</v>
      </c>
      <c r="G66" s="31" t="s">
        <v>69</v>
      </c>
      <c r="H66" s="31">
        <v>129</v>
      </c>
      <c r="I66" s="1">
        <v>0</v>
      </c>
      <c r="J66" s="1">
        <v>0</v>
      </c>
      <c r="K66" s="1">
        <v>0</v>
      </c>
      <c r="L66" s="1">
        <v>0</v>
      </c>
      <c r="M66" s="1">
        <v>17.600000000000001</v>
      </c>
      <c r="N66" s="1">
        <v>43.9</v>
      </c>
      <c r="O66" s="1">
        <v>0</v>
      </c>
      <c r="P66" s="1">
        <v>0</v>
      </c>
      <c r="Q66" s="21"/>
    </row>
    <row r="67" spans="2:17" ht="30.75" customHeight="1" x14ac:dyDescent="0.25">
      <c r="B67" s="50"/>
      <c r="C67" s="50"/>
      <c r="D67" s="50"/>
      <c r="E67" s="10" t="s">
        <v>48</v>
      </c>
      <c r="F67" s="10" t="s">
        <v>58</v>
      </c>
      <c r="G67" s="34">
        <v>1120042200</v>
      </c>
      <c r="H67" s="34">
        <v>121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292.2</v>
      </c>
      <c r="O67" s="1">
        <v>261.10000000000002</v>
      </c>
      <c r="P67" s="1">
        <v>265.89999999999998</v>
      </c>
      <c r="Q67" s="21"/>
    </row>
    <row r="68" spans="2:17" ht="30.75" customHeight="1" x14ac:dyDescent="0.25">
      <c r="B68" s="50"/>
      <c r="C68" s="50"/>
      <c r="D68" s="50"/>
      <c r="E68" s="10" t="s">
        <v>48</v>
      </c>
      <c r="F68" s="10" t="s">
        <v>58</v>
      </c>
      <c r="G68" s="34">
        <v>1120042200</v>
      </c>
      <c r="H68" s="34">
        <v>129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88.3</v>
      </c>
      <c r="O68" s="1">
        <v>81.099999999999994</v>
      </c>
      <c r="P68" s="1">
        <v>85</v>
      </c>
      <c r="Q68" s="21"/>
    </row>
    <row r="69" spans="2:17" ht="30.75" customHeight="1" x14ac:dyDescent="0.25">
      <c r="B69" s="50"/>
      <c r="C69" s="50"/>
      <c r="D69" s="50"/>
      <c r="E69" s="10" t="s">
        <v>48</v>
      </c>
      <c r="F69" s="10" t="s">
        <v>58</v>
      </c>
      <c r="G69" s="34">
        <v>1120042200</v>
      </c>
      <c r="H69" s="34">
        <v>244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57.6</v>
      </c>
      <c r="O69" s="1">
        <v>0</v>
      </c>
      <c r="P69" s="1">
        <v>0</v>
      </c>
      <c r="Q69" s="21"/>
    </row>
    <row r="70" spans="2:17" ht="30.75" customHeight="1" x14ac:dyDescent="0.25">
      <c r="B70" s="50"/>
      <c r="C70" s="50"/>
      <c r="D70" s="50"/>
      <c r="E70" s="10" t="s">
        <v>48</v>
      </c>
      <c r="F70" s="10" t="s">
        <v>74</v>
      </c>
      <c r="G70" s="34">
        <v>1120042200</v>
      </c>
      <c r="H70" s="34">
        <v>121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1153</v>
      </c>
      <c r="O70" s="1">
        <v>1019.6</v>
      </c>
      <c r="P70" s="1">
        <v>1006.3</v>
      </c>
      <c r="Q70" s="21"/>
    </row>
    <row r="71" spans="2:17" ht="30.75" customHeight="1" x14ac:dyDescent="0.25">
      <c r="B71" s="50"/>
      <c r="C71" s="50"/>
      <c r="D71" s="50"/>
      <c r="E71" s="10" t="s">
        <v>48</v>
      </c>
      <c r="F71" s="10" t="s">
        <v>74</v>
      </c>
      <c r="G71" s="34">
        <v>1120042200</v>
      </c>
      <c r="H71" s="34">
        <v>129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348.2</v>
      </c>
      <c r="O71" s="1">
        <v>258.2</v>
      </c>
      <c r="P71" s="1">
        <v>304.2</v>
      </c>
      <c r="Q71" s="21"/>
    </row>
    <row r="72" spans="2:17" ht="30.75" customHeight="1" x14ac:dyDescent="0.25">
      <c r="B72" s="51"/>
      <c r="C72" s="51"/>
      <c r="D72" s="51"/>
      <c r="E72" s="10" t="s">
        <v>48</v>
      </c>
      <c r="F72" s="10" t="s">
        <v>74</v>
      </c>
      <c r="G72" s="34">
        <v>1120042200</v>
      </c>
      <c r="H72" s="34">
        <v>244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136.69999999999999</v>
      </c>
      <c r="O72" s="1">
        <v>0</v>
      </c>
      <c r="P72" s="1">
        <v>0</v>
      </c>
      <c r="Q72" s="21"/>
    </row>
    <row r="73" spans="2:17" ht="30.75" customHeight="1" x14ac:dyDescent="0.25">
      <c r="B73" s="46" t="s">
        <v>38</v>
      </c>
      <c r="C73" s="46" t="s">
        <v>39</v>
      </c>
      <c r="D73" s="13" t="s">
        <v>23</v>
      </c>
      <c r="E73" s="13" t="s">
        <v>36</v>
      </c>
      <c r="F73" s="14" t="s">
        <v>37</v>
      </c>
      <c r="G73" s="13" t="s">
        <v>35</v>
      </c>
      <c r="H73" s="13" t="s">
        <v>36</v>
      </c>
      <c r="I73" s="11">
        <f>SUM(I74)</f>
        <v>4500</v>
      </c>
      <c r="J73" s="11">
        <f t="shared" ref="J73:P73" si="8">SUM(J74)</f>
        <v>8782.93</v>
      </c>
      <c r="K73" s="11">
        <f t="shared" si="8"/>
        <v>9216.4599999999991</v>
      </c>
      <c r="L73" s="11">
        <f t="shared" si="8"/>
        <v>11328.85</v>
      </c>
      <c r="M73" s="11">
        <f t="shared" si="8"/>
        <v>15287.400000000001</v>
      </c>
      <c r="N73" s="11">
        <f t="shared" si="8"/>
        <v>10320.799999999999</v>
      </c>
      <c r="O73" s="11">
        <f t="shared" si="8"/>
        <v>4053.2</v>
      </c>
      <c r="P73" s="11">
        <f t="shared" si="8"/>
        <v>4053.2</v>
      </c>
      <c r="Q73" s="20"/>
    </row>
    <row r="74" spans="2:17" ht="30.75" customHeight="1" x14ac:dyDescent="0.25">
      <c r="B74" s="47"/>
      <c r="C74" s="47"/>
      <c r="D74" s="13" t="s">
        <v>0</v>
      </c>
      <c r="E74" s="14" t="s">
        <v>48</v>
      </c>
      <c r="F74" s="14" t="s">
        <v>37</v>
      </c>
      <c r="G74" s="13" t="s">
        <v>35</v>
      </c>
      <c r="H74" s="13" t="s">
        <v>36</v>
      </c>
      <c r="I74" s="11">
        <f t="shared" ref="I74:P74" si="9">SUM(I75:I89)</f>
        <v>4500</v>
      </c>
      <c r="J74" s="11">
        <f t="shared" si="9"/>
        <v>8782.93</v>
      </c>
      <c r="K74" s="11">
        <f t="shared" si="9"/>
        <v>9216.4599999999991</v>
      </c>
      <c r="L74" s="11">
        <f t="shared" si="9"/>
        <v>11328.85</v>
      </c>
      <c r="M74" s="11">
        <f t="shared" si="9"/>
        <v>15287.400000000001</v>
      </c>
      <c r="N74" s="11">
        <f t="shared" si="9"/>
        <v>10320.799999999999</v>
      </c>
      <c r="O74" s="11">
        <f t="shared" si="9"/>
        <v>4053.2</v>
      </c>
      <c r="P74" s="11">
        <f t="shared" si="9"/>
        <v>4053.2</v>
      </c>
      <c r="Q74" s="20"/>
    </row>
    <row r="75" spans="2:17" ht="30.75" customHeight="1" x14ac:dyDescent="0.25">
      <c r="B75" s="41" t="s">
        <v>41</v>
      </c>
      <c r="C75" s="41" t="s">
        <v>40</v>
      </c>
      <c r="D75" s="41" t="s">
        <v>0</v>
      </c>
      <c r="E75" s="10" t="s">
        <v>48</v>
      </c>
      <c r="F75" s="10" t="s">
        <v>58</v>
      </c>
      <c r="G75" s="23">
        <v>1130044220</v>
      </c>
      <c r="H75" s="23">
        <v>244</v>
      </c>
      <c r="I75" s="1">
        <v>0</v>
      </c>
      <c r="J75" s="1">
        <v>0</v>
      </c>
      <c r="K75" s="1">
        <v>0</v>
      </c>
      <c r="L75" s="1">
        <v>868.5</v>
      </c>
      <c r="M75" s="1">
        <v>0</v>
      </c>
      <c r="N75" s="1">
        <v>0</v>
      </c>
      <c r="O75" s="1">
        <v>0</v>
      </c>
      <c r="P75" s="1">
        <v>0</v>
      </c>
      <c r="Q75" s="21"/>
    </row>
    <row r="76" spans="2:17" ht="30.75" customHeight="1" x14ac:dyDescent="0.25">
      <c r="B76" s="41"/>
      <c r="C76" s="41"/>
      <c r="D76" s="41"/>
      <c r="E76" s="10" t="s">
        <v>48</v>
      </c>
      <c r="F76" s="10" t="s">
        <v>3</v>
      </c>
      <c r="G76" s="23">
        <v>1130010400</v>
      </c>
      <c r="H76" s="23">
        <v>111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21"/>
    </row>
    <row r="77" spans="2:17" ht="30.75" customHeight="1" x14ac:dyDescent="0.25">
      <c r="B77" s="41"/>
      <c r="C77" s="41"/>
      <c r="D77" s="41"/>
      <c r="E77" s="10" t="s">
        <v>48</v>
      </c>
      <c r="F77" s="10" t="s">
        <v>3</v>
      </c>
      <c r="G77" s="23">
        <v>1130010400</v>
      </c>
      <c r="H77" s="23">
        <v>119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21"/>
    </row>
    <row r="78" spans="2:17" ht="30.75" customHeight="1" x14ac:dyDescent="0.25">
      <c r="B78" s="41"/>
      <c r="C78" s="41"/>
      <c r="D78" s="41"/>
      <c r="E78" s="10" t="s">
        <v>48</v>
      </c>
      <c r="F78" s="10" t="s">
        <v>3</v>
      </c>
      <c r="G78" s="23">
        <v>1130010400</v>
      </c>
      <c r="H78" s="23">
        <v>121</v>
      </c>
      <c r="I78" s="1">
        <v>0</v>
      </c>
      <c r="J78" s="1">
        <v>3591.73</v>
      </c>
      <c r="K78" s="1">
        <v>3735.2</v>
      </c>
      <c r="L78" s="1">
        <v>5809.8</v>
      </c>
      <c r="M78" s="37">
        <v>7389.6</v>
      </c>
      <c r="N78" s="1">
        <v>2730.6</v>
      </c>
      <c r="O78" s="1">
        <v>2417</v>
      </c>
      <c r="P78" s="1">
        <v>2417</v>
      </c>
      <c r="Q78" s="21"/>
    </row>
    <row r="79" spans="2:17" ht="30.75" customHeight="1" x14ac:dyDescent="0.25">
      <c r="B79" s="41"/>
      <c r="C79" s="41"/>
      <c r="D79" s="41"/>
      <c r="E79" s="10" t="s">
        <v>48</v>
      </c>
      <c r="F79" s="10" t="s">
        <v>3</v>
      </c>
      <c r="G79" s="23">
        <v>1130010400</v>
      </c>
      <c r="H79" s="23">
        <v>122</v>
      </c>
      <c r="I79" s="1">
        <v>0</v>
      </c>
      <c r="J79" s="1">
        <v>44.4</v>
      </c>
      <c r="K79" s="1">
        <v>131.38</v>
      </c>
      <c r="L79" s="1">
        <v>66.78</v>
      </c>
      <c r="M79" s="37">
        <v>124.7</v>
      </c>
      <c r="N79" s="1">
        <v>50</v>
      </c>
      <c r="O79" s="1">
        <v>60</v>
      </c>
      <c r="P79" s="1">
        <v>60</v>
      </c>
      <c r="Q79" s="21"/>
    </row>
    <row r="80" spans="2:17" ht="30.75" customHeight="1" x14ac:dyDescent="0.25">
      <c r="B80" s="41"/>
      <c r="C80" s="41"/>
      <c r="D80" s="41"/>
      <c r="E80" s="10" t="s">
        <v>48</v>
      </c>
      <c r="F80" s="10" t="s">
        <v>3</v>
      </c>
      <c r="G80" s="23">
        <v>1130010400</v>
      </c>
      <c r="H80" s="23">
        <v>129</v>
      </c>
      <c r="I80" s="1">
        <v>0</v>
      </c>
      <c r="J80" s="1">
        <v>1066.5999999999999</v>
      </c>
      <c r="K80" s="1">
        <v>1219.2</v>
      </c>
      <c r="L80" s="1">
        <v>1754.6</v>
      </c>
      <c r="M80" s="37">
        <v>2170.8000000000002</v>
      </c>
      <c r="N80" s="1">
        <v>820.5</v>
      </c>
      <c r="O80" s="1">
        <v>725.7</v>
      </c>
      <c r="P80" s="1">
        <v>725.7</v>
      </c>
      <c r="Q80" s="21"/>
    </row>
    <row r="81" spans="2:17" ht="30.75" customHeight="1" x14ac:dyDescent="0.25">
      <c r="B81" s="41"/>
      <c r="C81" s="41"/>
      <c r="D81" s="41"/>
      <c r="E81" s="10" t="s">
        <v>48</v>
      </c>
      <c r="F81" s="10" t="s">
        <v>3</v>
      </c>
      <c r="G81" s="23">
        <v>1130010400</v>
      </c>
      <c r="H81" s="23">
        <v>244</v>
      </c>
      <c r="I81" s="1">
        <v>0</v>
      </c>
      <c r="J81" s="1">
        <v>287.2</v>
      </c>
      <c r="K81" s="1">
        <v>323.2</v>
      </c>
      <c r="L81" s="1">
        <v>557.17999999999995</v>
      </c>
      <c r="M81" s="37">
        <v>959</v>
      </c>
      <c r="N81" s="1">
        <v>410.4</v>
      </c>
      <c r="O81" s="1">
        <v>350.5</v>
      </c>
      <c r="P81" s="1">
        <v>350.5</v>
      </c>
      <c r="Q81" s="21"/>
    </row>
    <row r="82" spans="2:17" ht="30.75" customHeight="1" x14ac:dyDescent="0.25">
      <c r="B82" s="41"/>
      <c r="C82" s="41"/>
      <c r="D82" s="41"/>
      <c r="E82" s="10" t="s">
        <v>48</v>
      </c>
      <c r="F82" s="10" t="s">
        <v>3</v>
      </c>
      <c r="G82" s="34">
        <v>1130010400</v>
      </c>
      <c r="H82" s="34">
        <v>321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721.3</v>
      </c>
      <c r="O82" s="1">
        <v>0</v>
      </c>
      <c r="P82" s="1">
        <v>0</v>
      </c>
      <c r="Q82" s="21"/>
    </row>
    <row r="83" spans="2:17" ht="30.75" customHeight="1" x14ac:dyDescent="0.25">
      <c r="B83" s="41"/>
      <c r="C83" s="41"/>
      <c r="D83" s="41"/>
      <c r="E83" s="10" t="s">
        <v>48</v>
      </c>
      <c r="F83" s="10" t="s">
        <v>3</v>
      </c>
      <c r="G83" s="23">
        <v>1130010400</v>
      </c>
      <c r="H83" s="23">
        <v>851</v>
      </c>
      <c r="I83" s="1">
        <v>0</v>
      </c>
      <c r="J83" s="1">
        <v>2</v>
      </c>
      <c r="K83" s="1">
        <v>1.58</v>
      </c>
      <c r="L83" s="1">
        <v>0.7</v>
      </c>
      <c r="M83" s="37">
        <v>2.2000000000000002</v>
      </c>
      <c r="N83" s="1">
        <v>0</v>
      </c>
      <c r="O83" s="1">
        <v>0</v>
      </c>
      <c r="P83" s="1">
        <v>0</v>
      </c>
      <c r="Q83" s="21"/>
    </row>
    <row r="84" spans="2:17" ht="30.75" customHeight="1" x14ac:dyDescent="0.25">
      <c r="B84" s="41"/>
      <c r="C84" s="41"/>
      <c r="D84" s="41"/>
      <c r="E84" s="10" t="s">
        <v>48</v>
      </c>
      <c r="F84" s="10" t="s">
        <v>3</v>
      </c>
      <c r="G84" s="23">
        <v>1130010400</v>
      </c>
      <c r="H84" s="23">
        <v>853</v>
      </c>
      <c r="I84" s="1">
        <v>0</v>
      </c>
      <c r="J84" s="1">
        <v>0</v>
      </c>
      <c r="K84" s="1">
        <v>5.9</v>
      </c>
      <c r="L84" s="1">
        <v>1.3</v>
      </c>
      <c r="M84" s="37">
        <v>12.7</v>
      </c>
      <c r="N84" s="1">
        <v>0</v>
      </c>
      <c r="O84" s="1">
        <v>0</v>
      </c>
      <c r="P84" s="1">
        <v>0</v>
      </c>
      <c r="Q84" s="21"/>
    </row>
    <row r="85" spans="2:17" ht="30.75" customHeight="1" x14ac:dyDescent="0.25">
      <c r="B85" s="41"/>
      <c r="C85" s="41"/>
      <c r="D85" s="41"/>
      <c r="E85" s="10" t="s">
        <v>48</v>
      </c>
      <c r="F85" s="10" t="s">
        <v>3</v>
      </c>
      <c r="G85" s="25">
        <v>1130010410</v>
      </c>
      <c r="H85" s="25">
        <v>121</v>
      </c>
      <c r="I85" s="1">
        <v>0</v>
      </c>
      <c r="J85" s="1">
        <v>0</v>
      </c>
      <c r="K85" s="1">
        <v>0</v>
      </c>
      <c r="L85" s="1">
        <v>0</v>
      </c>
      <c r="M85" s="37">
        <v>304.8</v>
      </c>
      <c r="N85" s="1">
        <v>0</v>
      </c>
      <c r="O85" s="1">
        <v>0</v>
      </c>
      <c r="P85" s="1">
        <v>0</v>
      </c>
      <c r="Q85" s="21"/>
    </row>
    <row r="86" spans="2:17" ht="30.75" customHeight="1" x14ac:dyDescent="0.25">
      <c r="B86" s="41"/>
      <c r="C86" s="41"/>
      <c r="D86" s="41"/>
      <c r="E86" s="10" t="s">
        <v>48</v>
      </c>
      <c r="F86" s="10" t="s">
        <v>3</v>
      </c>
      <c r="G86" s="25">
        <v>1130010410</v>
      </c>
      <c r="H86" s="25">
        <v>129</v>
      </c>
      <c r="I86" s="1">
        <v>0</v>
      </c>
      <c r="J86" s="1">
        <v>0</v>
      </c>
      <c r="K86" s="1">
        <v>0</v>
      </c>
      <c r="L86" s="1">
        <v>0</v>
      </c>
      <c r="M86" s="37">
        <v>87.5</v>
      </c>
      <c r="N86" s="1">
        <v>0</v>
      </c>
      <c r="O86" s="1">
        <v>0</v>
      </c>
      <c r="P86" s="1">
        <v>0</v>
      </c>
      <c r="Q86" s="21"/>
    </row>
    <row r="87" spans="2:17" ht="30.75" customHeight="1" x14ac:dyDescent="0.25">
      <c r="B87" s="41"/>
      <c r="C87" s="41"/>
      <c r="D87" s="41"/>
      <c r="E87" s="10" t="s">
        <v>48</v>
      </c>
      <c r="F87" s="10" t="s">
        <v>4</v>
      </c>
      <c r="G87" s="40">
        <v>1100270660</v>
      </c>
      <c r="H87" s="40">
        <v>831</v>
      </c>
      <c r="I87" s="1">
        <v>4500</v>
      </c>
      <c r="J87" s="1">
        <v>0</v>
      </c>
      <c r="K87" s="1">
        <v>0</v>
      </c>
      <c r="L87" s="1">
        <v>0</v>
      </c>
      <c r="M87" s="37">
        <v>0</v>
      </c>
      <c r="N87" s="1">
        <v>0</v>
      </c>
      <c r="O87" s="1">
        <v>0</v>
      </c>
      <c r="P87" s="1">
        <v>0</v>
      </c>
      <c r="Q87" s="21"/>
    </row>
    <row r="88" spans="2:17" ht="30.75" customHeight="1" x14ac:dyDescent="0.25">
      <c r="B88" s="41"/>
      <c r="C88" s="41"/>
      <c r="D88" s="41"/>
      <c r="E88" s="10" t="s">
        <v>48</v>
      </c>
      <c r="F88" s="10" t="s">
        <v>4</v>
      </c>
      <c r="G88" s="39">
        <v>1130070660</v>
      </c>
      <c r="H88" s="39">
        <v>244</v>
      </c>
      <c r="I88" s="1">
        <v>0</v>
      </c>
      <c r="J88" s="1">
        <v>0</v>
      </c>
      <c r="K88" s="1">
        <v>0</v>
      </c>
      <c r="L88" s="1">
        <v>0</v>
      </c>
      <c r="M88" s="37">
        <v>0</v>
      </c>
      <c r="N88" s="1">
        <v>373.6</v>
      </c>
      <c r="O88" s="1">
        <v>0</v>
      </c>
      <c r="P88" s="1">
        <v>0</v>
      </c>
      <c r="Q88" s="21"/>
    </row>
    <row r="89" spans="2:17" ht="27" customHeight="1" x14ac:dyDescent="0.25">
      <c r="B89" s="41"/>
      <c r="C89" s="41"/>
      <c r="D89" s="41"/>
      <c r="E89" s="10" t="s">
        <v>48</v>
      </c>
      <c r="F89" s="10" t="s">
        <v>4</v>
      </c>
      <c r="G89" s="23">
        <v>1130070660</v>
      </c>
      <c r="H89" s="23">
        <v>831</v>
      </c>
      <c r="I89" s="1">
        <v>0</v>
      </c>
      <c r="J89" s="1">
        <v>3791</v>
      </c>
      <c r="K89" s="1">
        <v>3800</v>
      </c>
      <c r="L89" s="1">
        <v>2269.9899999999998</v>
      </c>
      <c r="M89" s="37">
        <v>4236.1000000000004</v>
      </c>
      <c r="N89" s="1">
        <v>5214.3999999999996</v>
      </c>
      <c r="O89" s="1">
        <v>500</v>
      </c>
      <c r="P89" s="1">
        <v>500</v>
      </c>
      <c r="Q89" s="21"/>
    </row>
    <row r="90" spans="2:17" x14ac:dyDescent="0.25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</row>
    <row r="91" spans="2:17" x14ac:dyDescent="0.25">
      <c r="B91" s="5"/>
    </row>
    <row r="92" spans="2:17" x14ac:dyDescent="0.25">
      <c r="B92" s="5"/>
    </row>
    <row r="93" spans="2:17" x14ac:dyDescent="0.25">
      <c r="B93" s="5"/>
    </row>
    <row r="94" spans="2:17" x14ac:dyDescent="0.25">
      <c r="B94" s="5"/>
    </row>
    <row r="95" spans="2:17" x14ac:dyDescent="0.25">
      <c r="B95" s="5"/>
    </row>
  </sheetData>
  <mergeCells count="26">
    <mergeCell ref="D23:D26"/>
    <mergeCell ref="C23:C26"/>
    <mergeCell ref="B27:B72"/>
    <mergeCell ref="C27:C72"/>
    <mergeCell ref="D27:D72"/>
    <mergeCell ref="B21:B22"/>
    <mergeCell ref="C21:C22"/>
    <mergeCell ref="B23:B26"/>
    <mergeCell ref="B73:B74"/>
    <mergeCell ref="C73:C74"/>
    <mergeCell ref="D75:D89"/>
    <mergeCell ref="C75:C89"/>
    <mergeCell ref="B75:B89"/>
    <mergeCell ref="B10:P10"/>
    <mergeCell ref="I12:P12"/>
    <mergeCell ref="D19:D20"/>
    <mergeCell ref="C19:C20"/>
    <mergeCell ref="B19:B20"/>
    <mergeCell ref="B15:B16"/>
    <mergeCell ref="C15:C16"/>
    <mergeCell ref="B17:B18"/>
    <mergeCell ref="C17:C18"/>
    <mergeCell ref="E12:H12"/>
    <mergeCell ref="C12:C13"/>
    <mergeCell ref="B12:B13"/>
    <mergeCell ref="D12:D13"/>
  </mergeCells>
  <pageMargins left="0.70866141732283472" right="0.70866141732283472" top="0.74803149606299213" bottom="0.74803149606299213" header="0.31496062992125984" footer="0.31496062992125984"/>
  <pageSetup paperSize="9" scale="50" fitToHeight="0" orientation="landscape" r:id="rId1"/>
  <rowBreaks count="1" manualBreakCount="1">
    <brk id="39" min="1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R53"/>
  <sheetViews>
    <sheetView tabSelected="1" topLeftCell="C10" zoomScale="80" zoomScaleNormal="80" workbookViewId="0">
      <selection activeCell="K47" sqref="K47"/>
    </sheetView>
  </sheetViews>
  <sheetFormatPr defaultColWidth="9.140625" defaultRowHeight="15.75" x14ac:dyDescent="0.25"/>
  <cols>
    <col min="1" max="1" width="4.140625" style="2" customWidth="1"/>
    <col min="2" max="2" width="30.140625" style="2" customWidth="1"/>
    <col min="3" max="3" width="47" style="2" customWidth="1"/>
    <col min="4" max="4" width="33.42578125" style="2" customWidth="1"/>
    <col min="5" max="5" width="50.28515625" style="2" customWidth="1"/>
    <col min="6" max="7" width="15.85546875" style="3" customWidth="1"/>
    <col min="8" max="12" width="15.85546875" style="2" customWidth="1"/>
    <col min="13" max="13" width="16.7109375" style="2" customWidth="1"/>
    <col min="14" max="16384" width="9.140625" style="2"/>
  </cols>
  <sheetData>
    <row r="2" spans="2:13" hidden="1" x14ac:dyDescent="0.25">
      <c r="J2" s="22" t="s">
        <v>64</v>
      </c>
    </row>
    <row r="3" spans="2:13" hidden="1" x14ac:dyDescent="0.25">
      <c r="J3" s="22" t="s">
        <v>61</v>
      </c>
    </row>
    <row r="4" spans="2:13" hidden="1" x14ac:dyDescent="0.25">
      <c r="J4" s="22" t="s">
        <v>62</v>
      </c>
    </row>
    <row r="5" spans="2:13" hidden="1" x14ac:dyDescent="0.25">
      <c r="J5" s="18" t="s">
        <v>63</v>
      </c>
    </row>
    <row r="6" spans="2:13" hidden="1" x14ac:dyDescent="0.25"/>
    <row r="7" spans="2:13" x14ac:dyDescent="0.25">
      <c r="M7" s="6" t="s">
        <v>42</v>
      </c>
    </row>
    <row r="8" spans="2:13" x14ac:dyDescent="0.25">
      <c r="M8" s="6" t="s">
        <v>12</v>
      </c>
    </row>
    <row r="10" spans="2:13" x14ac:dyDescent="0.25">
      <c r="B10" s="42" t="s">
        <v>43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</row>
    <row r="12" spans="2:13" ht="16.5" customHeight="1" x14ac:dyDescent="0.25">
      <c r="B12" s="56" t="s">
        <v>22</v>
      </c>
      <c r="C12" s="56" t="s">
        <v>20</v>
      </c>
      <c r="D12" s="59" t="s">
        <v>44</v>
      </c>
      <c r="E12" s="60"/>
      <c r="F12" s="44" t="s">
        <v>15</v>
      </c>
      <c r="G12" s="44"/>
      <c r="H12" s="44"/>
      <c r="I12" s="44"/>
      <c r="J12" s="44"/>
      <c r="K12" s="44"/>
      <c r="L12" s="44"/>
      <c r="M12" s="44"/>
    </row>
    <row r="13" spans="2:13" ht="30.6" customHeight="1" x14ac:dyDescent="0.25">
      <c r="B13" s="57"/>
      <c r="C13" s="57"/>
      <c r="D13" s="61"/>
      <c r="E13" s="62"/>
      <c r="F13" s="9" t="s">
        <v>6</v>
      </c>
      <c r="G13" s="8" t="s">
        <v>7</v>
      </c>
      <c r="H13" s="12" t="s">
        <v>8</v>
      </c>
      <c r="I13" s="12" t="s">
        <v>9</v>
      </c>
      <c r="J13" s="38" t="s">
        <v>10</v>
      </c>
      <c r="K13" s="16" t="s">
        <v>59</v>
      </c>
      <c r="L13" s="29" t="s">
        <v>60</v>
      </c>
      <c r="M13" s="12" t="s">
        <v>68</v>
      </c>
    </row>
    <row r="14" spans="2:13" x14ac:dyDescent="0.25">
      <c r="B14" s="8">
        <v>1</v>
      </c>
      <c r="C14" s="8">
        <v>2</v>
      </c>
      <c r="D14" s="63">
        <v>3</v>
      </c>
      <c r="E14" s="64"/>
      <c r="F14" s="8">
        <v>8</v>
      </c>
      <c r="G14" s="8">
        <v>9</v>
      </c>
      <c r="H14" s="12">
        <v>10</v>
      </c>
      <c r="I14" s="12">
        <v>11</v>
      </c>
      <c r="J14" s="16">
        <v>12</v>
      </c>
      <c r="K14" s="16">
        <v>13</v>
      </c>
      <c r="L14" s="29">
        <v>14</v>
      </c>
      <c r="M14" s="16">
        <v>15</v>
      </c>
    </row>
    <row r="15" spans="2:13" ht="30.75" customHeight="1" x14ac:dyDescent="0.25">
      <c r="B15" s="49" t="s">
        <v>11</v>
      </c>
      <c r="C15" s="49" t="e">
        <f>(#REF!)</f>
        <v>#REF!</v>
      </c>
      <c r="D15" s="52" t="s">
        <v>47</v>
      </c>
      <c r="E15" s="53"/>
      <c r="F15" s="11">
        <f>SUM(F18+F24+F42)</f>
        <v>25871</v>
      </c>
      <c r="G15" s="11">
        <f>SUM(G18+G24+G42)</f>
        <v>22264.65</v>
      </c>
      <c r="H15" s="11">
        <f t="shared" ref="H15:M15" si="0">SUM(H18+H24+H42)</f>
        <v>45763.1</v>
      </c>
      <c r="I15" s="11">
        <f t="shared" si="0"/>
        <v>77522.67</v>
      </c>
      <c r="J15" s="11">
        <f t="shared" ref="J15:L15" si="1">SUM(J18+J24+J42)</f>
        <v>36285.9</v>
      </c>
      <c r="K15" s="11">
        <f>SUM(K18+K24+K42)</f>
        <v>30554.400000000001</v>
      </c>
      <c r="L15" s="11">
        <f t="shared" si="1"/>
        <v>17225.3</v>
      </c>
      <c r="M15" s="11">
        <f t="shared" si="0"/>
        <v>15965.3</v>
      </c>
    </row>
    <row r="16" spans="2:13" ht="30.75" customHeight="1" x14ac:dyDescent="0.25">
      <c r="B16" s="50"/>
      <c r="C16" s="50"/>
      <c r="D16" s="41" t="s">
        <v>55</v>
      </c>
      <c r="E16" s="7" t="s">
        <v>45</v>
      </c>
      <c r="F16" s="1">
        <f t="shared" ref="F16:I16" si="2">SUM(F19+F25+F43)</f>
        <v>13034</v>
      </c>
      <c r="G16" s="1">
        <f t="shared" si="2"/>
        <v>19909.849999999999</v>
      </c>
      <c r="H16" s="1">
        <f t="shared" si="2"/>
        <v>25913.1</v>
      </c>
      <c r="I16" s="1">
        <f t="shared" si="2"/>
        <v>28537.17</v>
      </c>
      <c r="J16" s="1">
        <f>SUM(J19+J25+J43)</f>
        <v>29917.1</v>
      </c>
      <c r="K16" s="1">
        <f>SUM(K19+K25+K43)</f>
        <v>24234.199999999997</v>
      </c>
      <c r="L16" s="1">
        <f t="shared" ref="L16:M16" si="3">SUM(L19+L25+L43)</f>
        <v>13844.8</v>
      </c>
      <c r="M16" s="1">
        <f t="shared" si="3"/>
        <v>12511.2</v>
      </c>
    </row>
    <row r="17" spans="2:13" ht="48" customHeight="1" x14ac:dyDescent="0.25">
      <c r="B17" s="58"/>
      <c r="C17" s="58"/>
      <c r="D17" s="54"/>
      <c r="E17" s="7" t="s">
        <v>46</v>
      </c>
      <c r="F17" s="1">
        <f t="shared" ref="F17:G17" si="4">SUM(F20+F26+F44)</f>
        <v>12837</v>
      </c>
      <c r="G17" s="1">
        <f t="shared" si="4"/>
        <v>2354.8000000000002</v>
      </c>
      <c r="H17" s="1">
        <f>SUM(H20+H26+H44)</f>
        <v>19850</v>
      </c>
      <c r="I17" s="1">
        <f>SUM(I20+I26+I44)</f>
        <v>48985.5</v>
      </c>
      <c r="J17" s="1">
        <f>SUM(J20+J26+J44)</f>
        <v>6368.8</v>
      </c>
      <c r="K17" s="1">
        <f t="shared" ref="K17:M17" si="5">SUM(K20+K26+K44)</f>
        <v>6320.2</v>
      </c>
      <c r="L17" s="1">
        <f t="shared" si="5"/>
        <v>3380.5</v>
      </c>
      <c r="M17" s="1">
        <f t="shared" si="5"/>
        <v>3454.1000000000004</v>
      </c>
    </row>
    <row r="18" spans="2:13" ht="30.75" customHeight="1" x14ac:dyDescent="0.25">
      <c r="B18" s="49" t="s">
        <v>24</v>
      </c>
      <c r="C18" s="49" t="s">
        <v>25</v>
      </c>
      <c r="D18" s="52" t="s">
        <v>47</v>
      </c>
      <c r="E18" s="53"/>
      <c r="F18" s="11">
        <f>SUM(F21)</f>
        <v>6667</v>
      </c>
      <c r="G18" s="11">
        <v>4661</v>
      </c>
      <c r="H18" s="11">
        <f t="shared" ref="H18:M18" si="6">SUM(H21)</f>
        <v>4000</v>
      </c>
      <c r="I18" s="11">
        <f t="shared" si="6"/>
        <v>4000</v>
      </c>
      <c r="J18" s="36">
        <f t="shared" ref="J18:L18" si="7">SUM(J21)</f>
        <v>2301.1999999999998</v>
      </c>
      <c r="K18" s="11">
        <f t="shared" si="7"/>
        <v>955.4</v>
      </c>
      <c r="L18" s="11">
        <f t="shared" si="7"/>
        <v>1333.6</v>
      </c>
      <c r="M18" s="11">
        <f t="shared" si="6"/>
        <v>0</v>
      </c>
    </row>
    <row r="19" spans="2:13" ht="30.75" customHeight="1" x14ac:dyDescent="0.25">
      <c r="B19" s="50"/>
      <c r="C19" s="50"/>
      <c r="D19" s="41" t="s">
        <v>55</v>
      </c>
      <c r="E19" s="7" t="s">
        <v>45</v>
      </c>
      <c r="F19" s="1">
        <v>5280</v>
      </c>
      <c r="G19" s="1">
        <v>4661</v>
      </c>
      <c r="H19" s="1">
        <v>4000</v>
      </c>
      <c r="I19" s="1">
        <v>4000</v>
      </c>
      <c r="J19" s="37">
        <f>J22</f>
        <v>2301.1999999999998</v>
      </c>
      <c r="K19" s="37">
        <f t="shared" ref="K19:L19" si="8">K22</f>
        <v>955.4</v>
      </c>
      <c r="L19" s="37">
        <f t="shared" si="8"/>
        <v>1333.6</v>
      </c>
      <c r="M19" s="1">
        <v>0</v>
      </c>
    </row>
    <row r="20" spans="2:13" ht="43.15" customHeight="1" x14ac:dyDescent="0.25">
      <c r="B20" s="58"/>
      <c r="C20" s="58"/>
      <c r="D20" s="54"/>
      <c r="E20" s="7" t="s">
        <v>46</v>
      </c>
      <c r="F20" s="1">
        <f t="shared" ref="F20:M20" si="9">SUM(F23)</f>
        <v>1387</v>
      </c>
      <c r="G20" s="1">
        <f t="shared" si="9"/>
        <v>0</v>
      </c>
      <c r="H20" s="1">
        <f t="shared" si="9"/>
        <v>0</v>
      </c>
      <c r="I20" s="1">
        <f t="shared" si="9"/>
        <v>0</v>
      </c>
      <c r="J20" s="1">
        <f t="shared" ref="J20:L20" si="10">SUM(J23)</f>
        <v>0</v>
      </c>
      <c r="K20" s="1">
        <f t="shared" si="10"/>
        <v>0</v>
      </c>
      <c r="L20" s="1">
        <f t="shared" si="10"/>
        <v>0</v>
      </c>
      <c r="M20" s="1">
        <f t="shared" si="9"/>
        <v>0</v>
      </c>
    </row>
    <row r="21" spans="2:13" ht="30.75" customHeight="1" x14ac:dyDescent="0.25">
      <c r="B21" s="49" t="s">
        <v>27</v>
      </c>
      <c r="C21" s="49" t="s">
        <v>26</v>
      </c>
      <c r="D21" s="52" t="s">
        <v>47</v>
      </c>
      <c r="E21" s="53"/>
      <c r="F21" s="11">
        <f>SUM(F22:F23)</f>
        <v>6667</v>
      </c>
      <c r="G21" s="11">
        <f t="shared" ref="G21:M21" si="11">SUM(G22:G23)</f>
        <v>4661</v>
      </c>
      <c r="H21" s="11">
        <f t="shared" si="11"/>
        <v>4000</v>
      </c>
      <c r="I21" s="11">
        <f t="shared" si="11"/>
        <v>4000</v>
      </c>
      <c r="J21" s="11">
        <f t="shared" ref="J21:L21" si="12">SUM(J22:J23)</f>
        <v>2301.1999999999998</v>
      </c>
      <c r="K21" s="11">
        <f t="shared" si="12"/>
        <v>955.4</v>
      </c>
      <c r="L21" s="11">
        <f t="shared" si="12"/>
        <v>1333.6</v>
      </c>
      <c r="M21" s="11">
        <f t="shared" si="11"/>
        <v>0</v>
      </c>
    </row>
    <row r="22" spans="2:13" ht="30.75" customHeight="1" x14ac:dyDescent="0.25">
      <c r="B22" s="50"/>
      <c r="C22" s="50"/>
      <c r="D22" s="41" t="s">
        <v>55</v>
      </c>
      <c r="E22" s="7" t="s">
        <v>45</v>
      </c>
      <c r="F22" s="1">
        <v>5280</v>
      </c>
      <c r="G22" s="1">
        <v>4661</v>
      </c>
      <c r="H22" s="1">
        <v>4000</v>
      </c>
      <c r="I22" s="1">
        <v>4000</v>
      </c>
      <c r="J22" s="1">
        <v>2301.1999999999998</v>
      </c>
      <c r="K22" s="1">
        <v>955.4</v>
      </c>
      <c r="L22" s="1">
        <v>1333.6</v>
      </c>
      <c r="M22" s="1">
        <v>0</v>
      </c>
    </row>
    <row r="23" spans="2:13" ht="44.45" customHeight="1" x14ac:dyDescent="0.25">
      <c r="B23" s="58"/>
      <c r="C23" s="58"/>
      <c r="D23" s="54"/>
      <c r="E23" s="7" t="s">
        <v>46</v>
      </c>
      <c r="F23" s="1">
        <v>1387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</row>
    <row r="24" spans="2:13" ht="30.75" customHeight="1" x14ac:dyDescent="0.25">
      <c r="B24" s="49" t="s">
        <v>30</v>
      </c>
      <c r="C24" s="49" t="s">
        <v>29</v>
      </c>
      <c r="D24" s="52" t="s">
        <v>47</v>
      </c>
      <c r="E24" s="53"/>
      <c r="F24" s="11">
        <f>SUM(F27+F30)</f>
        <v>14704</v>
      </c>
      <c r="G24" s="11">
        <f>SUM(G27+G30)</f>
        <v>8820.75</v>
      </c>
      <c r="H24" s="11">
        <f>SUM(H27+H30)</f>
        <v>32546.6</v>
      </c>
      <c r="I24" s="11">
        <f>SUM(I27+I30)</f>
        <v>62193.8</v>
      </c>
      <c r="J24" s="11">
        <f>SUM(J27+J30)+J33+J36</f>
        <v>18697.3</v>
      </c>
      <c r="K24" s="11">
        <f>SUM(K27+K30)+K33+K36+K39</f>
        <v>19278.2</v>
      </c>
      <c r="L24" s="11">
        <f t="shared" ref="L24:M24" si="13">SUM(L27+L30)+L33+L36+L39</f>
        <v>11838.5</v>
      </c>
      <c r="M24" s="11">
        <f t="shared" si="13"/>
        <v>11912.1</v>
      </c>
    </row>
    <row r="25" spans="2:13" ht="30.75" customHeight="1" x14ac:dyDescent="0.25">
      <c r="B25" s="50"/>
      <c r="C25" s="50"/>
      <c r="D25" s="41" t="s">
        <v>55</v>
      </c>
      <c r="E25" s="7" t="s">
        <v>45</v>
      </c>
      <c r="F25" s="1">
        <f>SUM(F28+F31)+F34+F37+F40</f>
        <v>3254</v>
      </c>
      <c r="G25" s="1">
        <f t="shared" ref="G25:M25" si="14">SUM(G28+G31)+G34+G37+G40</f>
        <v>6465.95</v>
      </c>
      <c r="H25" s="1">
        <f t="shared" si="14"/>
        <v>12696.6</v>
      </c>
      <c r="I25" s="1">
        <f t="shared" si="14"/>
        <v>13208.3</v>
      </c>
      <c r="J25" s="1">
        <f t="shared" si="14"/>
        <v>12328.5</v>
      </c>
      <c r="K25" s="1">
        <f>SUM(K28+K31)+K34+K37+K40</f>
        <v>12958</v>
      </c>
      <c r="L25" s="1">
        <f t="shared" si="14"/>
        <v>8458</v>
      </c>
      <c r="M25" s="1">
        <f t="shared" si="14"/>
        <v>8458</v>
      </c>
    </row>
    <row r="26" spans="2:13" ht="45.6" customHeight="1" x14ac:dyDescent="0.25">
      <c r="B26" s="58"/>
      <c r="C26" s="58"/>
      <c r="D26" s="54"/>
      <c r="E26" s="7" t="s">
        <v>46</v>
      </c>
      <c r="F26" s="1">
        <f>SUM(F29+F32)+F35+F38+F41</f>
        <v>11450</v>
      </c>
      <c r="G26" s="1">
        <f t="shared" ref="G26:I26" si="15">SUM(G29+G32)+G35+G38+G41</f>
        <v>2354.8000000000002</v>
      </c>
      <c r="H26" s="1">
        <f t="shared" si="15"/>
        <v>19850</v>
      </c>
      <c r="I26" s="1">
        <f t="shared" si="15"/>
        <v>48985.5</v>
      </c>
      <c r="J26" s="1">
        <f>SUM(J29+J32)+J35+J38+J41</f>
        <v>6368.8</v>
      </c>
      <c r="K26" s="1">
        <f>SUM(K29+K32)+K35+K38+K41</f>
        <v>6320.2</v>
      </c>
      <c r="L26" s="1">
        <f t="shared" ref="L26:M26" si="16">SUM(L29+L32)+L35+L38+L41</f>
        <v>3380.5</v>
      </c>
      <c r="M26" s="1">
        <f t="shared" si="16"/>
        <v>3454.1000000000004</v>
      </c>
    </row>
    <row r="27" spans="2:13" ht="30.75" customHeight="1" x14ac:dyDescent="0.25">
      <c r="B27" s="49" t="s">
        <v>32</v>
      </c>
      <c r="C27" s="49" t="s">
        <v>31</v>
      </c>
      <c r="D27" s="52" t="s">
        <v>47</v>
      </c>
      <c r="E27" s="53"/>
      <c r="F27" s="11">
        <f>SUM(F28:F29)</f>
        <v>11450</v>
      </c>
      <c r="G27" s="11">
        <f t="shared" ref="G27:M27" si="17">SUM(G28:G29)</f>
        <v>6904.75</v>
      </c>
      <c r="H27" s="11">
        <f t="shared" si="17"/>
        <v>9735</v>
      </c>
      <c r="I27" s="11">
        <f t="shared" si="17"/>
        <v>9668</v>
      </c>
      <c r="J27" s="11">
        <f t="shared" ref="J27:L27" si="18">SUM(J28:J29)</f>
        <v>10752</v>
      </c>
      <c r="K27" s="11">
        <f t="shared" si="18"/>
        <v>11194</v>
      </c>
      <c r="L27" s="11">
        <f t="shared" si="18"/>
        <v>10218.5</v>
      </c>
      <c r="M27" s="11">
        <f t="shared" si="17"/>
        <v>10250.700000000001</v>
      </c>
    </row>
    <row r="28" spans="2:13" ht="30.75" customHeight="1" x14ac:dyDescent="0.25">
      <c r="B28" s="65"/>
      <c r="C28" s="65"/>
      <c r="D28" s="41" t="s">
        <v>55</v>
      </c>
      <c r="E28" s="7" t="s">
        <v>45</v>
      </c>
      <c r="F28" s="1">
        <v>0</v>
      </c>
      <c r="G28" s="1">
        <v>4549.95</v>
      </c>
      <c r="H28" s="1">
        <v>8456</v>
      </c>
      <c r="I28" s="1">
        <f>8456</f>
        <v>8456</v>
      </c>
      <c r="J28" s="1">
        <v>8458</v>
      </c>
      <c r="K28" s="1">
        <v>8458</v>
      </c>
      <c r="L28" s="1">
        <v>8458</v>
      </c>
      <c r="M28" s="1">
        <v>8458</v>
      </c>
    </row>
    <row r="29" spans="2:13" ht="46.9" customHeight="1" x14ac:dyDescent="0.25">
      <c r="B29" s="58"/>
      <c r="C29" s="58"/>
      <c r="D29" s="54"/>
      <c r="E29" s="7" t="s">
        <v>46</v>
      </c>
      <c r="F29" s="1">
        <v>11450</v>
      </c>
      <c r="G29" s="1">
        <v>2354.8000000000002</v>
      </c>
      <c r="H29" s="1">
        <v>1279</v>
      </c>
      <c r="I29" s="1">
        <v>1212</v>
      </c>
      <c r="J29" s="1">
        <v>2294</v>
      </c>
      <c r="K29" s="1">
        <v>2736</v>
      </c>
      <c r="L29" s="1">
        <v>1760.5</v>
      </c>
      <c r="M29" s="1">
        <v>1792.7</v>
      </c>
    </row>
    <row r="30" spans="2:13" ht="30.75" customHeight="1" x14ac:dyDescent="0.25">
      <c r="B30" s="49" t="s">
        <v>34</v>
      </c>
      <c r="C30" s="49" t="s">
        <v>33</v>
      </c>
      <c r="D30" s="52" t="s">
        <v>47</v>
      </c>
      <c r="E30" s="53"/>
      <c r="F30" s="11">
        <f>SUM(F31:F32)</f>
        <v>3254</v>
      </c>
      <c r="G30" s="11">
        <f t="shared" ref="G30:M30" si="19">SUM(G31:G32)</f>
        <v>1916</v>
      </c>
      <c r="H30" s="11">
        <f t="shared" si="19"/>
        <v>22811.599999999999</v>
      </c>
      <c r="I30" s="11">
        <f t="shared" si="19"/>
        <v>52525.8</v>
      </c>
      <c r="J30" s="11">
        <f t="shared" ref="J30:L30" si="20">SUM(J31:J32)</f>
        <v>5887</v>
      </c>
      <c r="K30" s="11">
        <f t="shared" si="20"/>
        <v>4500</v>
      </c>
      <c r="L30" s="11">
        <f t="shared" si="20"/>
        <v>0</v>
      </c>
      <c r="M30" s="11">
        <f t="shared" si="19"/>
        <v>0</v>
      </c>
    </row>
    <row r="31" spans="2:13" ht="30.75" customHeight="1" x14ac:dyDescent="0.25">
      <c r="B31" s="50"/>
      <c r="C31" s="50"/>
      <c r="D31" s="41" t="s">
        <v>55</v>
      </c>
      <c r="E31" s="7" t="s">
        <v>45</v>
      </c>
      <c r="F31" s="1">
        <v>3254</v>
      </c>
      <c r="G31" s="1">
        <v>1916</v>
      </c>
      <c r="H31" s="1">
        <v>4240.6000000000004</v>
      </c>
      <c r="I31" s="1">
        <f>2372.8+2379.5</f>
        <v>4752.3</v>
      </c>
      <c r="J31" s="1">
        <v>3870.5</v>
      </c>
      <c r="K31" s="1">
        <v>4500</v>
      </c>
      <c r="L31" s="1">
        <v>0</v>
      </c>
      <c r="M31" s="1">
        <v>0</v>
      </c>
    </row>
    <row r="32" spans="2:13" ht="44.45" customHeight="1" x14ac:dyDescent="0.25">
      <c r="B32" s="58"/>
      <c r="C32" s="58"/>
      <c r="D32" s="54"/>
      <c r="E32" s="7" t="s">
        <v>46</v>
      </c>
      <c r="F32" s="1">
        <v>0</v>
      </c>
      <c r="G32" s="1">
        <v>0</v>
      </c>
      <c r="H32" s="1">
        <v>18571</v>
      </c>
      <c r="I32" s="1">
        <f>10937+487+948+21352+4609.5+9440</f>
        <v>47773.5</v>
      </c>
      <c r="J32" s="1">
        <v>2016.5</v>
      </c>
      <c r="K32" s="1">
        <v>0</v>
      </c>
      <c r="L32" s="1">
        <v>0</v>
      </c>
      <c r="M32" s="1">
        <v>0</v>
      </c>
    </row>
    <row r="33" spans="2:18" ht="44.45" customHeight="1" x14ac:dyDescent="0.25">
      <c r="B33" s="32"/>
      <c r="C33" s="49" t="s">
        <v>72</v>
      </c>
      <c r="D33" s="52" t="s">
        <v>47</v>
      </c>
      <c r="E33" s="53"/>
      <c r="F33" s="11">
        <f>SUM(F34:F35)</f>
        <v>0</v>
      </c>
      <c r="G33" s="11">
        <f t="shared" ref="G33:M33" si="21">SUM(G34:G35)</f>
        <v>0</v>
      </c>
      <c r="H33" s="11">
        <f t="shared" si="21"/>
        <v>0</v>
      </c>
      <c r="I33" s="11">
        <f t="shared" si="21"/>
        <v>0</v>
      </c>
      <c r="J33" s="11">
        <f t="shared" si="21"/>
        <v>204</v>
      </c>
      <c r="K33" s="11">
        <f t="shared" si="21"/>
        <v>0</v>
      </c>
      <c r="L33" s="11">
        <f t="shared" si="21"/>
        <v>0</v>
      </c>
      <c r="M33" s="11">
        <f t="shared" si="21"/>
        <v>0</v>
      </c>
    </row>
    <row r="34" spans="2:18" ht="44.45" customHeight="1" x14ac:dyDescent="0.25">
      <c r="B34" s="32"/>
      <c r="C34" s="50"/>
      <c r="D34" s="41" t="s">
        <v>55</v>
      </c>
      <c r="E34" s="30" t="s">
        <v>45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R34" s="2" t="s">
        <v>71</v>
      </c>
    </row>
    <row r="35" spans="2:18" ht="44.45" customHeight="1" x14ac:dyDescent="0.25">
      <c r="B35" s="32"/>
      <c r="C35" s="58"/>
      <c r="D35" s="54"/>
      <c r="E35" s="30" t="s">
        <v>46</v>
      </c>
      <c r="F35" s="1">
        <v>0</v>
      </c>
      <c r="G35" s="1">
        <v>0</v>
      </c>
      <c r="H35" s="1">
        <v>0</v>
      </c>
      <c r="I35" s="1">
        <v>0</v>
      </c>
      <c r="J35" s="1">
        <v>204</v>
      </c>
      <c r="K35" s="1">
        <v>0</v>
      </c>
      <c r="L35" s="1">
        <v>0</v>
      </c>
      <c r="M35" s="1">
        <v>0</v>
      </c>
    </row>
    <row r="36" spans="2:18" ht="44.45" customHeight="1" x14ac:dyDescent="0.25">
      <c r="B36" s="32"/>
      <c r="C36" s="49" t="s">
        <v>73</v>
      </c>
      <c r="D36" s="52" t="s">
        <v>47</v>
      </c>
      <c r="E36" s="53"/>
      <c r="F36" s="11">
        <f>SUM(F37:F38)</f>
        <v>0</v>
      </c>
      <c r="G36" s="11">
        <f t="shared" ref="G36:M36" si="22">SUM(G37:G38)</f>
        <v>0</v>
      </c>
      <c r="H36" s="11">
        <f t="shared" si="22"/>
        <v>0</v>
      </c>
      <c r="I36" s="11">
        <f t="shared" si="22"/>
        <v>0</v>
      </c>
      <c r="J36" s="11">
        <f t="shared" si="22"/>
        <v>1854.3</v>
      </c>
      <c r="K36" s="11">
        <f t="shared" si="22"/>
        <v>1508.2</v>
      </c>
      <c r="L36" s="11">
        <f t="shared" si="22"/>
        <v>0</v>
      </c>
      <c r="M36" s="11">
        <f t="shared" si="22"/>
        <v>0</v>
      </c>
    </row>
    <row r="37" spans="2:18" ht="44.45" customHeight="1" x14ac:dyDescent="0.25">
      <c r="B37" s="32"/>
      <c r="C37" s="50"/>
      <c r="D37" s="41" t="s">
        <v>55</v>
      </c>
      <c r="E37" s="30" t="s">
        <v>45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</row>
    <row r="38" spans="2:18" ht="44.45" customHeight="1" x14ac:dyDescent="0.25">
      <c r="B38" s="32"/>
      <c r="C38" s="58"/>
      <c r="D38" s="54"/>
      <c r="E38" s="30" t="s">
        <v>46</v>
      </c>
      <c r="F38" s="1">
        <v>0</v>
      </c>
      <c r="G38" s="1">
        <v>0</v>
      </c>
      <c r="H38" s="1">
        <v>0</v>
      </c>
      <c r="I38" s="1">
        <v>0</v>
      </c>
      <c r="J38" s="1">
        <v>1854.3</v>
      </c>
      <c r="K38" s="1">
        <v>1508.2</v>
      </c>
      <c r="L38" s="1">
        <v>0</v>
      </c>
      <c r="M38" s="1">
        <v>0</v>
      </c>
    </row>
    <row r="39" spans="2:18" ht="44.45" customHeight="1" x14ac:dyDescent="0.25">
      <c r="B39" s="35"/>
      <c r="C39" s="49" t="s">
        <v>75</v>
      </c>
      <c r="D39" s="52" t="s">
        <v>47</v>
      </c>
      <c r="E39" s="53"/>
      <c r="F39" s="11">
        <f>SUM(F40:F41)</f>
        <v>0</v>
      </c>
      <c r="G39" s="11">
        <f t="shared" ref="G39:M39" si="23">SUM(G40:G41)</f>
        <v>0</v>
      </c>
      <c r="H39" s="11">
        <f t="shared" si="23"/>
        <v>0</v>
      </c>
      <c r="I39" s="11">
        <f t="shared" si="23"/>
        <v>0</v>
      </c>
      <c r="J39" s="11">
        <f t="shared" si="23"/>
        <v>0</v>
      </c>
      <c r="K39" s="11">
        <f t="shared" si="23"/>
        <v>2076</v>
      </c>
      <c r="L39" s="11">
        <f t="shared" si="23"/>
        <v>1620</v>
      </c>
      <c r="M39" s="11">
        <f t="shared" si="23"/>
        <v>1661.4</v>
      </c>
    </row>
    <row r="40" spans="2:18" ht="44.45" customHeight="1" x14ac:dyDescent="0.25">
      <c r="B40" s="35"/>
      <c r="C40" s="50"/>
      <c r="D40" s="41" t="s">
        <v>55</v>
      </c>
      <c r="E40" s="33" t="s">
        <v>45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</row>
    <row r="41" spans="2:18" ht="44.45" customHeight="1" x14ac:dyDescent="0.25">
      <c r="B41" s="35"/>
      <c r="C41" s="58"/>
      <c r="D41" s="54"/>
      <c r="E41" s="33" t="s">
        <v>46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2076</v>
      </c>
      <c r="L41" s="1">
        <v>1620</v>
      </c>
      <c r="M41" s="1">
        <v>1661.4</v>
      </c>
    </row>
    <row r="42" spans="2:18" ht="30.75" customHeight="1" x14ac:dyDescent="0.25">
      <c r="B42" s="49" t="s">
        <v>38</v>
      </c>
      <c r="C42" s="49" t="s">
        <v>39</v>
      </c>
      <c r="D42" s="52" t="s">
        <v>47</v>
      </c>
      <c r="E42" s="53"/>
      <c r="F42" s="11">
        <f>SUM(F45)</f>
        <v>4500</v>
      </c>
      <c r="G42" s="11">
        <f t="shared" ref="G42:M42" si="24">SUM(G45)</f>
        <v>8782.9</v>
      </c>
      <c r="H42" s="11">
        <f t="shared" si="24"/>
        <v>9216.5</v>
      </c>
      <c r="I42" s="11">
        <f t="shared" si="24"/>
        <v>11328.87</v>
      </c>
      <c r="J42" s="11">
        <f t="shared" ref="J42:L42" si="25">SUM(J45)</f>
        <v>15287.4</v>
      </c>
      <c r="K42" s="11">
        <f t="shared" si="25"/>
        <v>10320.799999999999</v>
      </c>
      <c r="L42" s="11">
        <f t="shared" si="25"/>
        <v>4053.2</v>
      </c>
      <c r="M42" s="11">
        <f t="shared" si="24"/>
        <v>4053.2</v>
      </c>
    </row>
    <row r="43" spans="2:18" ht="30.75" customHeight="1" x14ac:dyDescent="0.25">
      <c r="B43" s="50"/>
      <c r="C43" s="50"/>
      <c r="D43" s="41" t="s">
        <v>55</v>
      </c>
      <c r="E43" s="7" t="s">
        <v>45</v>
      </c>
      <c r="F43" s="1">
        <f>SUM(F46)</f>
        <v>4500</v>
      </c>
      <c r="G43" s="1">
        <f>SUM(G46)</f>
        <v>8782.9</v>
      </c>
      <c r="H43" s="1">
        <f t="shared" ref="F43:M44" si="26">SUM(H46)</f>
        <v>9216.5</v>
      </c>
      <c r="I43" s="1">
        <f t="shared" si="26"/>
        <v>11328.87</v>
      </c>
      <c r="J43" s="1">
        <f t="shared" ref="J43:L43" si="27">SUM(J46)</f>
        <v>15287.4</v>
      </c>
      <c r="K43" s="1">
        <f t="shared" si="27"/>
        <v>10320.799999999999</v>
      </c>
      <c r="L43" s="1">
        <f t="shared" si="27"/>
        <v>4053.2</v>
      </c>
      <c r="M43" s="1">
        <f t="shared" si="26"/>
        <v>4053.2</v>
      </c>
    </row>
    <row r="44" spans="2:18" ht="45" customHeight="1" x14ac:dyDescent="0.25">
      <c r="B44" s="58"/>
      <c r="C44" s="58"/>
      <c r="D44" s="54"/>
      <c r="E44" s="7" t="s">
        <v>46</v>
      </c>
      <c r="F44" s="1">
        <f t="shared" si="26"/>
        <v>0</v>
      </c>
      <c r="G44" s="1">
        <f t="shared" si="26"/>
        <v>0</v>
      </c>
      <c r="H44" s="1">
        <f t="shared" si="26"/>
        <v>0</v>
      </c>
      <c r="I44" s="1">
        <f t="shared" si="26"/>
        <v>0</v>
      </c>
      <c r="J44" s="1">
        <f t="shared" ref="J44:L44" si="28">SUM(J47)</f>
        <v>0</v>
      </c>
      <c r="K44" s="1">
        <f t="shared" si="28"/>
        <v>0</v>
      </c>
      <c r="L44" s="1">
        <f t="shared" si="28"/>
        <v>0</v>
      </c>
      <c r="M44" s="1">
        <f t="shared" si="26"/>
        <v>0</v>
      </c>
    </row>
    <row r="45" spans="2:18" ht="30.75" customHeight="1" x14ac:dyDescent="0.25">
      <c r="B45" s="41" t="s">
        <v>41</v>
      </c>
      <c r="C45" s="41" t="s">
        <v>40</v>
      </c>
      <c r="D45" s="52" t="s">
        <v>47</v>
      </c>
      <c r="E45" s="53"/>
      <c r="F45" s="1">
        <f>SUM(F46:F47)</f>
        <v>4500</v>
      </c>
      <c r="G45" s="1">
        <f t="shared" ref="G45:M45" si="29">SUM(G46:G47)</f>
        <v>8782.9</v>
      </c>
      <c r="H45" s="1">
        <f t="shared" si="29"/>
        <v>9216.5</v>
      </c>
      <c r="I45" s="1">
        <f t="shared" si="29"/>
        <v>11328.87</v>
      </c>
      <c r="J45" s="1">
        <f t="shared" ref="J45:L45" si="30">SUM(J46:J47)</f>
        <v>15287.4</v>
      </c>
      <c r="K45" s="1">
        <f t="shared" si="30"/>
        <v>10320.799999999999</v>
      </c>
      <c r="L45" s="1">
        <f t="shared" si="30"/>
        <v>4053.2</v>
      </c>
      <c r="M45" s="1">
        <f t="shared" si="29"/>
        <v>4053.2</v>
      </c>
    </row>
    <row r="46" spans="2:18" ht="30.75" customHeight="1" x14ac:dyDescent="0.25">
      <c r="B46" s="41"/>
      <c r="C46" s="41"/>
      <c r="D46" s="41" t="s">
        <v>55</v>
      </c>
      <c r="E46" s="7" t="s">
        <v>45</v>
      </c>
      <c r="F46" s="1">
        <v>4500</v>
      </c>
      <c r="G46" s="1">
        <v>8782.9</v>
      </c>
      <c r="H46" s="1">
        <v>9216.5</v>
      </c>
      <c r="I46" s="1">
        <v>11328.87</v>
      </c>
      <c r="J46" s="1">
        <v>15287.4</v>
      </c>
      <c r="K46" s="1">
        <v>10320.799999999999</v>
      </c>
      <c r="L46" s="1">
        <v>4053.2</v>
      </c>
      <c r="M46" s="1">
        <v>4053.2</v>
      </c>
    </row>
    <row r="47" spans="2:18" ht="42" customHeight="1" x14ac:dyDescent="0.25">
      <c r="B47" s="41"/>
      <c r="C47" s="41"/>
      <c r="D47" s="54"/>
      <c r="E47" s="7" t="s">
        <v>46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</row>
    <row r="48" spans="2:18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2:2" x14ac:dyDescent="0.25">
      <c r="B49" s="5"/>
    </row>
    <row r="50" spans="2:2" x14ac:dyDescent="0.25">
      <c r="B50" s="5"/>
    </row>
    <row r="51" spans="2:2" x14ac:dyDescent="0.25">
      <c r="B51" s="5"/>
    </row>
    <row r="52" spans="2:2" x14ac:dyDescent="0.25">
      <c r="B52" s="5"/>
    </row>
    <row r="53" spans="2:2" x14ac:dyDescent="0.25">
      <c r="B53" s="5"/>
    </row>
  </sheetData>
  <mergeCells count="47">
    <mergeCell ref="C33:C35"/>
    <mergeCell ref="B42:B44"/>
    <mergeCell ref="C42:C44"/>
    <mergeCell ref="B45:B47"/>
    <mergeCell ref="C45:C47"/>
    <mergeCell ref="C39:C41"/>
    <mergeCell ref="C36:C38"/>
    <mergeCell ref="B30:B32"/>
    <mergeCell ref="C30:C32"/>
    <mergeCell ref="D31:D32"/>
    <mergeCell ref="B24:B26"/>
    <mergeCell ref="C24:C26"/>
    <mergeCell ref="B27:B29"/>
    <mergeCell ref="C27:C29"/>
    <mergeCell ref="D46:D47"/>
    <mergeCell ref="D43:D44"/>
    <mergeCell ref="D39:E39"/>
    <mergeCell ref="D40:D41"/>
    <mergeCell ref="D45:E45"/>
    <mergeCell ref="D42:E42"/>
    <mergeCell ref="B18:B20"/>
    <mergeCell ref="C18:C20"/>
    <mergeCell ref="D18:E18"/>
    <mergeCell ref="D19:D20"/>
    <mergeCell ref="D21:E21"/>
    <mergeCell ref="B21:B23"/>
    <mergeCell ref="C21:C23"/>
    <mergeCell ref="B10:M10"/>
    <mergeCell ref="B12:B13"/>
    <mergeCell ref="C12:C13"/>
    <mergeCell ref="F12:M12"/>
    <mergeCell ref="B15:B17"/>
    <mergeCell ref="C15:C17"/>
    <mergeCell ref="D15:E15"/>
    <mergeCell ref="D16:D17"/>
    <mergeCell ref="D12:E13"/>
    <mergeCell ref="D14:E14"/>
    <mergeCell ref="D36:E36"/>
    <mergeCell ref="D37:D38"/>
    <mergeCell ref="D22:D23"/>
    <mergeCell ref="D30:E30"/>
    <mergeCell ref="D33:E33"/>
    <mergeCell ref="D34:D35"/>
    <mergeCell ref="D24:E24"/>
    <mergeCell ref="D25:D26"/>
    <mergeCell ref="D27:E27"/>
    <mergeCell ref="D28:D29"/>
  </mergeCells>
  <pageMargins left="0.39370078740157483" right="0.39370078740157483" top="0.55118110236220474" bottom="0" header="0.31496062992125984" footer="0.31496062992125984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Финансовое обеспечение 4</vt:lpstr>
      <vt:lpstr>Информация 5</vt:lpstr>
      <vt:lpstr>'Информация 5'!Область_печати</vt:lpstr>
      <vt:lpstr>'Финансовое обеспечение 4'!Область_печати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Курилина Ольга Михайловна</cp:lastModifiedBy>
  <cp:lastPrinted>2021-09-23T06:33:44Z</cp:lastPrinted>
  <dcterms:created xsi:type="dcterms:W3CDTF">2016-09-19T12:25:49Z</dcterms:created>
  <dcterms:modified xsi:type="dcterms:W3CDTF">2021-09-23T08:42:48Z</dcterms:modified>
</cp:coreProperties>
</file>